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<sst xmlns="http://schemas.openxmlformats.org/spreadsheetml/2006/main" count="16381" uniqueCount="3938">
  <si>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</si>
  <si>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</si>
  <si>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</si>
  <si>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</si>
  <si>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</si>
  <si>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</si>
  <si>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</si>
  <si>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</si>
  <si>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</si>
  <si>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</si>
  <si>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</si>
  <si>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</si>
  <si>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</si>
  <si>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</si>
  <si>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</si>
  <si>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</si>
  <si>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</si>
  <si>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</si>
  <si>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</si>
  <si>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</si>
  <si>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</si>
  <si>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</si>
  <si>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</si>
  <si>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</si>
  <si>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</si>
  <si>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</si>
  <si>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</si>
  <si>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</si>
  <si>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</si>
  <si>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</si>
  <si>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</si>
  <si>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</si>
  <si>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</si>
  <si>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</si>
  <si>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</si>
  <si>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</si>
  <si>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</si>
  <si>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</si>
  <si>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</si>
  <si>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</si>
  <si>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</si>
  <si>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368-РК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</si>
  <si>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</si>
  <si>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</si>
  <si>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</si>
  <si>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Официальный сайт министерства конкурентной политики Калужской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</si>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</sst>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orrt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7B71-21E7-3E2F-A76B-8546E833DF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91FC59-F106-96EA-D3B9-89E2981C152D}"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горячего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45658.491574074076</v>
      </c>
      <c r="G11" s="133"/>
      <c r="H11" s="829" t="s">
        <v>22</v>
      </c>
      <c r="J11" s="932" t="s">
        <v>23</v>
      </c>
      <c r="Q11" s="130">
        <v>0</v>
      </c>
    </row>
    <row customHeight="1" ht="22.5">
      <c r="A12" s="2154"/>
      <c r="D12" s="131"/>
      <c r="E12" s="1221" t="s">
        <v>24</v>
      </c>
      <c r="F12" s="2786">
        <v>46022.49166666667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45642.49190972222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741EA08-65AC-360D-E9CE-E00B2120D587}"/>
    <hyperlink ref="H17" location="Титульный!H9" display="Как заполнить?" tooltip="Помощь по работе с полями отчётной формы" xr:uid="{1B2533E3-5684-1BC2-2A7E-AB137AC7B111}"/>
    <hyperlink ref="H39" location="Титульный!H9" display="Как заполнить?" tooltip="Помощь по работе с полями отчётной формы" xr:uid="{71D24A35-B9AE-344B-F57C-67B689F3ABEC}"/>
    <hyperlink ref="H62" location="Титульный!H9" display="Как заполнить?" tooltip="Помощь по работе с полями отчётной формы" xr:uid="{68C2958B-0D5A-4E03-5C99-179F69FC9C6E}"/>
    <hyperlink ref="F70" r:id="rId4" xr:uid="{A3A60F27-28D3-610F-0299-38232B7BE4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8C40B-5212-BA07-01B5-776E05EE751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102</v>
      </c>
      <c r="I13" s="847" t="s">
        <v>103</v>
      </c>
      <c r="J13" s="556">
        <f>MERGEVALUE(G13)</f>
      </c>
      <c r="K13" s="567"/>
      <c r="L13" s="567"/>
      <c r="M13" s="556" t="str">
        <f t="array" ref="M13:M13">IF(ISERROR(MATCH(MID(N13,1,250),MID(note_ter,1,250),0)),"n","y")</f>
        <v>n</v>
      </c>
      <c r="N13" s="567"/>
      <c r="O13" s="556" t="str">
        <f>H13&amp;"("&amp;I13&amp;")"</f>
        <v>Город Ермолино(29606157)</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4FAA3-1215-9254-E07A-BA60EDCA08B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горячего водоснабжения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"Боровский завод радиотехнологического оснащения"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89</v>
      </c>
      <c r="E10" s="579" t="s">
        <v>90</v>
      </c>
      <c r="F10" s="579" t="s">
        <v>110</v>
      </c>
      <c r="G10" s="2189" t="s">
        <v>89</v>
      </c>
      <c r="H10" s="2190"/>
      <c r="I10" s="579" t="s">
        <v>90</v>
      </c>
      <c r="J10" s="579" t="s">
        <v>110</v>
      </c>
      <c r="K10" s="2189" t="s">
        <v>89</v>
      </c>
      <c r="L10" s="2190"/>
      <c r="M10" s="579" t="s">
        <v>90</v>
      </c>
      <c r="N10" s="1683"/>
      <c r="AM10" s="639">
        <v>23</v>
      </c>
    </row>
    <row s="2973" customFormat="1" customHeight="1" ht="11.25" hidden="1">
      <c r="A11" s="649"/>
      <c r="B11" s="649"/>
      <c r="C11" s="649"/>
      <c r="D11" s="650" t="s">
        <v>111</v>
      </c>
      <c r="E11" s="650" t="s">
        <v>112</v>
      </c>
      <c r="F11" s="650" t="s">
        <v>91</v>
      </c>
      <c r="G11" s="2171" t="s">
        <v>92</v>
      </c>
      <c r="H11" s="2172"/>
      <c r="I11" s="650" t="s">
        <v>113</v>
      </c>
      <c r="J11" s="650" t="s">
        <v>93</v>
      </c>
      <c r="K11" s="2173" t="s">
        <v>94</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3" customFormat="1" customHeight="1" ht="15.75">
      <c r="A13" s="349"/>
      <c r="B13" s="349"/>
      <c r="C13" s="582"/>
      <c r="D13" s="2164" t="s">
        <v>111</v>
      </c>
      <c r="E13" s="2165"/>
      <c r="F13" s="2168" t="s">
        <v>67</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AEAAD-9D8A-83CB-8B0C-5ECAE001FEC6}" mc:Ignorable="x14ac xr xr2 xr3">
  <sheetPr>
    <tabColor rgb="FFCCCCFF"/>
  </sheetPr>
  <dimension ref="A1:AR146"/>
  <sheetViews>
    <sheetView topLeftCell="A1" showGridLines="0" zoomScale="90" workbookViewId="0">
      <selection activeCell="J105" sqref="J105:J108"/>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"Боровский завод радиотехнологического оснащения"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124</v>
      </c>
      <c r="F9" s="2159"/>
      <c r="G9" s="2183" t="s">
        <v>107</v>
      </c>
      <c r="H9" s="2183" t="s">
        <v>89</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90</v>
      </c>
      <c r="F10" s="1340" t="s">
        <v>130</v>
      </c>
      <c r="G10" s="2183"/>
      <c r="H10" s="2183"/>
      <c r="I10" s="2183"/>
      <c r="J10" s="2183"/>
      <c r="K10" s="166" t="s">
        <v>110</v>
      </c>
      <c r="L10" s="2183" t="s">
        <v>89</v>
      </c>
      <c r="M10" s="2183"/>
      <c r="N10" s="166" t="s">
        <v>131</v>
      </c>
      <c r="O10" s="166" t="s">
        <v>110</v>
      </c>
      <c r="P10" s="2183" t="s">
        <v>89</v>
      </c>
      <c r="Q10" s="2183"/>
      <c r="R10" s="166" t="s">
        <v>131</v>
      </c>
      <c r="S10" s="339" t="s">
        <v>110</v>
      </c>
      <c r="T10" s="2183" t="s">
        <v>89</v>
      </c>
      <c r="U10" s="2183"/>
      <c r="V10" s="339" t="s">
        <v>90</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9" customFormat="1" customHeight="1" ht="12" hidden="1">
      <c r="D11" s="1305" t="s">
        <v>111</v>
      </c>
      <c r="E11" s="1305" t="s">
        <v>112</v>
      </c>
      <c r="F11" s="1305"/>
      <c r="G11" s="1305" t="s">
        <v>91</v>
      </c>
      <c r="H11" s="2212" t="s">
        <v>113</v>
      </c>
      <c r="I11" s="2212"/>
      <c r="J11" s="1305" t="s">
        <v>93</v>
      </c>
      <c r="K11" s="1305" t="s">
        <v>94</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c r="A105" s="377"/>
      <c r="C105" s="265"/>
      <c r="D105" s="2191">
        <v>1</v>
      </c>
      <c r="E105" s="2199" t="s">
        <v>249</v>
      </c>
      <c r="F105" s="2201" t="s">
        <v>67</v>
      </c>
      <c r="G105" s="3150" t="str">
        <f>INDEX(VD_NAME_LIST,MATCH("4189702",VD_ID_LIST,0))</f>
        <v>Горячее водоснабжение</v>
      </c>
      <c r="H105" s="3151"/>
      <c r="I105" s="3151">
        <v>1</v>
      </c>
      <c r="J105" s="3152" t="s">
        <v>250</v>
      </c>
      <c r="K105" s="3153" t="s">
        <v>19</v>
      </c>
      <c r="L105" s="3154"/>
      <c r="M105" s="3154" t="s">
        <v>111</v>
      </c>
      <c r="N105" s="3155" t="s">
        <v>28</v>
      </c>
      <c r="O105" s="3153" t="s">
        <v>19</v>
      </c>
      <c r="P105" s="3154"/>
      <c r="Q105" s="3154" t="s">
        <v>111</v>
      </c>
      <c r="R105" s="3156" t="s">
        <v>28</v>
      </c>
      <c r="S105" s="3157" t="s">
        <v>19</v>
      </c>
      <c r="T105" s="3157"/>
      <c r="U105" s="3157" t="s">
        <v>111</v>
      </c>
      <c r="V105" s="3158"/>
      <c r="W105" s="3152"/>
      <c r="Y105" s="1323"/>
      <c r="Z105" s="1323"/>
      <c r="AA105" s="1323"/>
      <c r="AB105" s="1323" t="s">
        <v>251</v>
      </c>
      <c r="AC105" s="1323" t="s">
        <v>252</v>
      </c>
      <c r="AD105" s="1323" t="s">
        <v>253</v>
      </c>
      <c r="AE105" s="1323" t="s">
        <v>254</v>
      </c>
      <c r="AF105" s="1323" t="s">
        <v>255</v>
      </c>
      <c r="AG105" s="1323"/>
      <c r="AH105" s="1323" t="str">
        <f>IF($E$105=0,"",$E$105)</f>
        <v>Тариф на горячую воду (горячее водоснабжение)</v>
      </c>
      <c r="AI105" s="1323" t="str">
        <f>IF($G$105=0,"",$G$105)</f>
        <v>Горячее водоснабжение</v>
      </c>
      <c r="AJ105" s="1323" t="str">
        <f>IF($J$105=0,"",$J$105)</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AK105" s="1323" t="str">
        <f>IF($K$105="нет","без дифференциации",IF($N$105=0,"",$N$105))</f>
        <v>без дифференциации</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3" customFormat="1" customHeight="1" ht="17.25">
      <c r="A106" s="377"/>
      <c r="C106" s="376"/>
      <c r="D106" s="2191"/>
      <c r="E106" s="2199"/>
      <c r="F106" s="2202"/>
      <c r="G106" s="3150"/>
      <c r="H106" s="3151"/>
      <c r="I106" s="3151"/>
      <c r="J106" s="3152"/>
      <c r="K106" s="3159"/>
      <c r="L106" s="3154"/>
      <c r="M106" s="3154"/>
      <c r="N106" s="3155" t="s">
        <v>28</v>
      </c>
      <c r="O106" s="3159"/>
      <c r="P106" s="3154"/>
      <c r="Q106" s="3154"/>
      <c r="R106" s="3156" t="s">
        <v>28</v>
      </c>
      <c r="S106" s="3157"/>
      <c r="T106" s="3160"/>
      <c r="U106" s="3161"/>
      <c r="V106" s="3161"/>
      <c r="W106" s="3152"/>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c r="A107" s="377"/>
      <c r="C107" s="265"/>
      <c r="D107" s="2191"/>
      <c r="E107" s="2199"/>
      <c r="F107" s="2202"/>
      <c r="G107" s="3150"/>
      <c r="H107" s="3162"/>
      <c r="I107" s="3162"/>
      <c r="J107" s="3163"/>
      <c r="K107" s="3159"/>
      <c r="L107" s="3162"/>
      <c r="M107" s="3162"/>
      <c r="N107" s="3156" t="s">
        <v>28</v>
      </c>
      <c r="O107" s="3164"/>
      <c r="P107" s="3165"/>
      <c r="Q107" s="3166"/>
      <c r="R107" s="3167" t="s">
        <v>256</v>
      </c>
      <c r="S107" s="3168"/>
      <c r="T107" s="3169"/>
      <c r="U107" s="3170"/>
      <c r="V107" s="3171"/>
      <c r="W107" s="3172"/>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c r="A108" s="377"/>
      <c r="C108" s="376"/>
      <c r="D108" s="2191"/>
      <c r="E108" s="2199"/>
      <c r="F108" s="2202"/>
      <c r="G108" s="3150"/>
      <c r="H108" s="3162"/>
      <c r="I108" s="3162"/>
      <c r="J108" s="3163"/>
      <c r="K108" s="3164"/>
      <c r="L108" s="3173"/>
      <c r="M108" s="3174"/>
      <c r="N108" s="3175" t="s">
        <v>257</v>
      </c>
      <c r="O108" s="3176"/>
      <c r="P108" s="3177"/>
      <c r="Q108" s="3178"/>
      <c r="R108" s="3179"/>
      <c r="S108" s="3180"/>
      <c r="T108" s="3181"/>
      <c r="U108" s="3182"/>
      <c r="V108" s="3183"/>
      <c r="W108" s="318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c r="A109" s="377"/>
      <c r="C109" s="376"/>
      <c r="D109" s="2192"/>
      <c r="E109" s="2200"/>
      <c r="F109" s="2203"/>
      <c r="G109" s="3185"/>
      <c r="H109" s="3186"/>
      <c r="I109" s="3187"/>
      <c r="J109" s="3188" t="s">
        <v>258</v>
      </c>
      <c r="K109" s="3189"/>
      <c r="L109" s="3190"/>
      <c r="M109" s="3191"/>
      <c r="N109" s="3192"/>
      <c r="O109" s="3193"/>
      <c r="P109" s="3194"/>
      <c r="Q109" s="3195"/>
      <c r="R109" s="3196"/>
      <c r="S109" s="3197"/>
      <c r="T109" s="3198"/>
      <c r="U109" s="3199"/>
      <c r="V109" s="3200"/>
      <c r="W109" s="3201"/>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D62A-8636-79EA-7A14-FC9B4EA4FD1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"Боровский завод радиотехнологического оснащения"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107</v>
      </c>
      <c r="F8" s="2248" t="s">
        <v>124</v>
      </c>
      <c r="G8" s="2249"/>
      <c r="H8" s="2248" t="s">
        <v>89</v>
      </c>
      <c r="I8" s="2249"/>
      <c r="J8" s="2183" t="s">
        <v>125</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90</v>
      </c>
      <c r="G9" s="2231" t="s">
        <v>130</v>
      </c>
      <c r="H9" s="2250"/>
      <c r="I9" s="2251"/>
      <c r="J9" s="2157"/>
      <c r="K9" s="1615"/>
      <c r="L9" s="2183" t="s">
        <v>293</v>
      </c>
      <c r="M9" s="2157"/>
      <c r="N9" s="2248" t="s">
        <v>89</v>
      </c>
      <c r="O9" s="2249"/>
      <c r="P9" s="2183" t="s">
        <v>131</v>
      </c>
      <c r="Q9" s="1612"/>
      <c r="R9" s="2183" t="s">
        <v>293</v>
      </c>
      <c r="S9" s="2157"/>
      <c r="T9" s="2248" t="s">
        <v>89</v>
      </c>
      <c r="U9" s="2249"/>
      <c r="V9" s="2183" t="s">
        <v>131</v>
      </c>
      <c r="W9" s="1612"/>
      <c r="X9" s="2183" t="s">
        <v>293</v>
      </c>
      <c r="Y9" s="2157"/>
      <c r="Z9" s="2248" t="s">
        <v>89</v>
      </c>
      <c r="AA9" s="2249"/>
      <c r="AB9" s="2183" t="s">
        <v>294</v>
      </c>
      <c r="AC9" s="1612"/>
      <c r="AD9" s="2183" t="s">
        <v>293</v>
      </c>
      <c r="AE9" s="2157"/>
      <c r="AF9" s="2248" t="s">
        <v>89</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132</v>
      </c>
      <c r="BM10" s="349">
        <v>23</v>
      </c>
    </row>
    <row customHeight="1" ht="15">
      <c r="D11" s="2239" t="s">
        <v>111</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443B7-64CF-FC01-CD3A-EAA03185B3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304</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"Боровский завод радиотехнологического оснащения"</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89</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309</v>
      </c>
      <c r="F11" s="1067" t="str">
        <f>IF(region_name="","",region_name)</f>
        <v>Калужская область</v>
      </c>
      <c r="G11" s="1068" t="s">
        <v>310</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311</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312</v>
      </c>
      <c r="E14" s="1066" t="s">
        <v>313</v>
      </c>
      <c r="F14" s="1067" t="str">
        <f>IF(inn="","",inn)</f>
        <v>4003006551</v>
      </c>
      <c r="G14" s="1068" t="s">
        <v>314</v>
      </c>
      <c r="H14" s="531"/>
      <c r="J14" s="511">
        <v>0</v>
      </c>
    </row>
    <row customHeight="1" ht="22.5" hidden="1">
      <c r="A15" s="513"/>
      <c r="B15" s="558"/>
      <c r="C15" s="513"/>
      <c r="D15" s="1065" t="s">
        <v>315</v>
      </c>
      <c r="E15" s="1066" t="s">
        <v>316</v>
      </c>
      <c r="F15" s="1067" t="str">
        <f>IF(kpp="","",kpp)</f>
        <v>400301001</v>
      </c>
      <c r="G15" s="1068" t="s">
        <v>317</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1" customFormat="1" customHeight="1" ht="24.75" hidden="1">
      <c r="A25" s="513"/>
      <c r="B25" s="558"/>
      <c r="C25" s="558"/>
      <c r="D25" s="1062" t="s">
        <v>91</v>
      </c>
      <c r="E25" s="1064" t="s">
        <v>328</v>
      </c>
      <c r="F25" s="1069" t="s">
        <v>311</v>
      </c>
      <c r="G25" s="1064"/>
      <c r="J25" s="557">
        <v>0</v>
      </c>
    </row>
    <row s="3281" customFormat="1" customHeight="1" ht="11.25" hidden="1">
      <c r="A26" s="513"/>
      <c r="B26" s="558"/>
      <c r="C26" s="558"/>
      <c r="D26" s="1062" t="s">
        <v>329</v>
      </c>
      <c r="E26" s="1063" t="s">
        <v>330</v>
      </c>
      <c r="F26" s="1069" t="s">
        <v>311</v>
      </c>
      <c r="G26" s="1064"/>
      <c r="J26" s="557">
        <v>0</v>
      </c>
    </row>
    <row s="3281"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337</v>
      </c>
      <c r="E30" s="1063" t="s">
        <v>338</v>
      </c>
      <c r="F30" s="1071"/>
      <c r="G30" s="1064"/>
      <c r="J30" s="557">
        <v>0</v>
      </c>
    </row>
    <row s="3281" customFormat="1" customHeight="1" ht="11.25" hidden="1">
      <c r="A31" s="513"/>
      <c r="B31" s="558"/>
      <c r="C31" s="558"/>
      <c r="D31" s="1062" t="s">
        <v>339</v>
      </c>
      <c r="E31" s="1063" t="s">
        <v>340</v>
      </c>
      <c r="F31" s="1071"/>
      <c r="G31" s="1064"/>
      <c r="J31" s="557">
        <v>0</v>
      </c>
    </row>
    <row s="3281" customFormat="1" customHeight="1" ht="11.25" hidden="1">
      <c r="A32" s="513"/>
      <c r="B32" s="558"/>
      <c r="C32" s="558"/>
      <c r="D32" s="1062" t="s">
        <v>341</v>
      </c>
      <c r="E32" s="1063" t="s">
        <v>342</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311</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343</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343</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345</v>
      </c>
      <c r="H44" s="531"/>
      <c r="J44" s="511">
        <v>22</v>
      </c>
    </row>
    <row customHeight="1" ht="23.25">
      <c r="A45" s="513"/>
      <c r="B45" s="558"/>
      <c r="C45" s="513"/>
      <c r="D45" s="496">
        <f>D44+1</f>
        <v>11</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347</v>
      </c>
      <c r="H46" s="531"/>
      <c r="J46" s="511">
        <v>23</v>
      </c>
    </row>
    <row customHeight="1" ht="24">
      <c r="A47" s="2258"/>
      <c r="B47" s="558"/>
      <c r="C47" s="548"/>
      <c r="D47" s="496" t="str">
        <f>D45&amp;".2"</f>
        <v>11.2</v>
      </c>
      <c r="E47" s="498" t="s">
        <v>348</v>
      </c>
      <c r="F47" s="546"/>
      <c r="G47" s="493" t="s">
        <v>349</v>
      </c>
      <c r="H47" s="531"/>
      <c r="J47" s="511">
        <v>23</v>
      </c>
    </row>
    <row customHeight="1" ht="24">
      <c r="A48" s="2258"/>
      <c r="B48" s="558"/>
      <c r="C48" s="548"/>
      <c r="D48" s="496" t="str">
        <f>D45&amp;".3"</f>
        <v>11.3</v>
      </c>
      <c r="E48" s="498" t="s">
        <v>350</v>
      </c>
      <c r="F48" s="546"/>
      <c r="G48" s="493" t="s">
        <v>351</v>
      </c>
      <c r="H48" s="531"/>
      <c r="J48" s="511">
        <v>23</v>
      </c>
    </row>
    <row customHeight="1" ht="24">
      <c r="A49" s="2258"/>
      <c r="B49" s="558"/>
      <c r="C49" s="548"/>
      <c r="D49" s="496" t="str">
        <f>IF(TEMPLATE_SPHERE="TKO",D45&amp;".0",D45&amp;".4")</f>
        <v>11.4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12</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AC7BA-210F-E2DF-98F6-D2B02040497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3"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"Боровский завод радиотехнологического оснащения"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C82BE-96A3-333F-8C4A-3FFFA5DDC0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111</v>
      </c>
      <c r="E2" s="2291"/>
      <c r="F2" s="1681"/>
      <c r="G2" s="1676" t="s">
        <v>111</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"Боровский завод радиотехнологического оснащения"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89</v>
      </c>
      <c r="E11" s="2279" t="s">
        <v>107</v>
      </c>
      <c r="F11" s="2248" t="s">
        <v>89</v>
      </c>
      <c r="G11" s="2249"/>
      <c r="H11" s="2231" t="s">
        <v>390</v>
      </c>
      <c r="I11" s="2231" t="s">
        <v>391</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57A3-F9FF-FD3D-E313-756F2AAC6D1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"Боровский завод радиотехнологического оснащения"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89</v>
      </c>
      <c r="F8" s="879"/>
      <c r="G8" s="521" t="s">
        <v>87</v>
      </c>
      <c r="H8" s="521" t="s">
        <v>88</v>
      </c>
      <c r="I8" s="470" t="s">
        <v>86</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B0643-4E33-6123-1D61-D08EACED0C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FD7E7-4CA6-3593-8E77-028A23BD89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08A18-1E02-D502-B7E9-48BA1FF8A6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1691"/>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45642.49190972222</v>
      </c>
      <c r="W30" s="2320"/>
      <c r="X30" s="2320"/>
      <c r="Y30" s="2320"/>
      <c r="Z30" s="2320"/>
      <c r="AA30" s="2320"/>
      <c r="AB30" s="2320"/>
      <c r="AC30" s="1691"/>
      <c r="AD30" s="2320" t="str">
        <f>IF(TITLE_DATE_PR_CHANGE="",IF(TITLE_DATE_PR="","",TITLE_DATE_PR),TITLE_DATE_PR_CHANGE)</f>
        <v>45642.49190972222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368-РК</v>
      </c>
      <c r="W31" s="2307"/>
      <c r="X31" s="2307"/>
      <c r="Y31" s="2307"/>
      <c r="Z31" s="2307"/>
      <c r="AA31" s="2307"/>
      <c r="AB31" s="2307"/>
      <c r="AC31" s="1691"/>
      <c r="AD31" s="2307" t="str">
        <f>IF(TITLE_NUMBER_PR_CHANGE="",IF(TITLE_NUMBER_PR="","",TITLE_NUMBER_PR),TITLE_NUMBER_PR_CHANGE)</f>
        <v>368-РК</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1691"/>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45642.49190972222</v>
      </c>
      <c r="W34" s="2320"/>
      <c r="X34" s="2320"/>
      <c r="Y34" s="2320"/>
      <c r="Z34" s="2320"/>
      <c r="AA34" s="2320"/>
      <c r="AB34" s="2320"/>
      <c r="AC34" s="1691"/>
      <c r="AD34" s="2320" t="str">
        <f>IF(TITLE_DATE_PR_CHANGE="",IF(TITLE_DATE_PR="","",TITLE_DATE_PR),TITLE_DATE_PR_CHANGE)</f>
        <v>45642.49190972222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368-РК</v>
      </c>
      <c r="W35" s="2307"/>
      <c r="X35" s="2307"/>
      <c r="Y35" s="2307"/>
      <c r="Z35" s="2307"/>
      <c r="AA35" s="2307"/>
      <c r="AB35" s="2307"/>
      <c r="AC35" s="1691"/>
      <c r="AD35" s="2307" t="str">
        <f>IF(TITLE_NUMBER_PR_CHANGE="",IF(TITLE_NUMBER_PR="","",TITLE_NUMBER_PR),TITLE_NUMBER_PR_CHANGE)</f>
        <v>368-РК</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89</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0F45B-7BA1-721B-08C7-73F7EBFC63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1691"/>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45642.49190972222</v>
      </c>
      <c r="W30" s="2320"/>
      <c r="X30" s="2320"/>
      <c r="Y30" s="2320"/>
      <c r="Z30" s="2320"/>
      <c r="AA30" s="2320"/>
      <c r="AB30" s="2320"/>
      <c r="AC30" s="1691"/>
      <c r="AD30" s="2320" t="str">
        <f>IF(TITLE_DATE_PR_CHANGE="",IF(TITLE_DATE_PR="","",TITLE_DATE_PR),TITLE_DATE_PR_CHANGE)</f>
        <v>45642.49190972222</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368-РК</v>
      </c>
      <c r="W31" s="2307"/>
      <c r="X31" s="2307"/>
      <c r="Y31" s="2307"/>
      <c r="Z31" s="2307"/>
      <c r="AA31" s="2307"/>
      <c r="AB31" s="2307"/>
      <c r="AC31" s="1691"/>
      <c r="AD31" s="2307" t="str">
        <f>IF(TITLE_NUMBER_PR_CHANGE="",IF(TITLE_NUMBER_PR="","",TITLE_NUMBER_PR),TITLE_NUMBER_PR_CHANGE)</f>
        <v>368-РК</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1691"/>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45642.49190972222</v>
      </c>
      <c r="W34" s="2320"/>
      <c r="X34" s="2320"/>
      <c r="Y34" s="2320"/>
      <c r="Z34" s="2320"/>
      <c r="AA34" s="2320"/>
      <c r="AB34" s="2320"/>
      <c r="AC34" s="1691"/>
      <c r="AD34" s="2320" t="str">
        <f>IF(TITLE_DATE_PR_CHANGE="",IF(TITLE_DATE_PR="","",TITLE_DATE_PR),TITLE_DATE_PR_CHANGE)</f>
        <v>45642.49190972222</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368-РК</v>
      </c>
      <c r="W35" s="2307"/>
      <c r="X35" s="2307"/>
      <c r="Y35" s="2307"/>
      <c r="Z35" s="2307"/>
      <c r="AA35" s="2307"/>
      <c r="AB35" s="2307"/>
      <c r="AC35" s="1691"/>
      <c r="AD35" s="2307" t="str">
        <f>IF(TITLE_NUMBER_PR_CHANGE="",IF(TITLE_NUMBER_PR="","",TITLE_NUMBER_PR),TITLE_NUMBER_PR_CHANGE)</f>
        <v>368-РК</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89</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415</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9BFEF-B8E4-5318-117F-9EF072D902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8"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415</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15FC5-342F-DCD9-9736-ACC645DB32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170</v>
      </c>
      <c r="B47" s="1399" t="s">
        <v>171</v>
      </c>
      <c r="C47" s="1399" t="s">
        <v>172</v>
      </c>
      <c r="D47" s="1399" t="s">
        <v>173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9FF1-1918-1189-B30A-0D4C0A280E8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182</v>
      </c>
      <c r="B47" s="1399" t="s">
        <v>183</v>
      </c>
      <c r="C47" s="1399" t="s">
        <v>184</v>
      </c>
      <c r="D47" s="1399" t="s">
        <v>185</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C05EA-F4EC-9AC4-3CA1-F7CACD700C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"Боровский завод радиотехнологического оснащения"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конкурентной политики Калужской области</v>
      </c>
      <c r="W29" s="2307"/>
      <c r="X29" s="2307"/>
      <c r="Y29" s="2307"/>
      <c r="Z29" s="2307"/>
      <c r="AA29" s="2307"/>
      <c r="AB29" s="2307"/>
      <c r="AC29" s="382"/>
      <c r="AD29" s="2307" t="str">
        <f>IF(TITLE_NAME_OR_PR_CHANGE="",IF(TITLE_NAME_OR_PR="","",TITLE_NAME_OR_PR),TITLE_NAME_OR_PR_CHANGE)</f>
        <v>Министерство конкурентной политики Калужской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45642.49190972222</v>
      </c>
      <c r="W30" s="2320"/>
      <c r="X30" s="2320"/>
      <c r="Y30" s="2320"/>
      <c r="Z30" s="2320"/>
      <c r="AA30" s="2320"/>
      <c r="AB30" s="2320"/>
      <c r="AC30" s="382"/>
      <c r="AD30" s="2320" t="str">
        <f>IF(TITLE_DATE_PR_CHANGE="",IF(TITLE_DATE_PR="","",TITLE_DATE_PR),TITLE_DATE_PR_CHANGE)</f>
        <v>45642.49190972222</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368-РК</v>
      </c>
      <c r="W31" s="2307"/>
      <c r="X31" s="2307"/>
      <c r="Y31" s="2307"/>
      <c r="Z31" s="2307"/>
      <c r="AA31" s="2307"/>
      <c r="AB31" s="2307"/>
      <c r="AC31" s="382"/>
      <c r="AD31" s="2307" t="str">
        <f>IF(TITLE_NUMBER_PR_CHANGE="",IF(TITLE_NUMBER_PR="","",TITLE_NUMBER_PR),TITLE_NUMBER_PR_CHANGE)</f>
        <v>368-РК</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сайт министерства конкурентной политики Калужской области</v>
      </c>
      <c r="W32" s="2307"/>
      <c r="X32" s="2307"/>
      <c r="Y32" s="2307"/>
      <c r="Z32" s="2307"/>
      <c r="AA32" s="2307"/>
      <c r="AB32" s="2307"/>
      <c r="AC32" s="382"/>
      <c r="AD32" s="2307" t="str">
        <f>IF(TITLE_IST_PUB_CHANGE="",IF(TITLE_IST_PUB="","",TITLE_IST_PUB),TITLE_IST_PUB_CHANGE)</f>
        <v>Официальный сайт министерства конкурентной политики Калужской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45642.49190972222</v>
      </c>
      <c r="W34" s="2320"/>
      <c r="X34" s="2320"/>
      <c r="Y34" s="2320"/>
      <c r="Z34" s="2320"/>
      <c r="AA34" s="2320"/>
      <c r="AB34" s="2320"/>
      <c r="AC34" s="382"/>
      <c r="AD34" s="2320" t="str">
        <f>IF(TITLE_DATE_PR_CHANGE="",IF(TITLE_DATE_PR="","",TITLE_DATE_PR),TITLE_DATE_PR_CHANGE)</f>
        <v>45642.49190972222</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368-РК</v>
      </c>
      <c r="W35" s="2307"/>
      <c r="X35" s="2307"/>
      <c r="Y35" s="2307"/>
      <c r="Z35" s="2307"/>
      <c r="AA35" s="2307"/>
      <c r="AB35" s="2307"/>
      <c r="AC35" s="382"/>
      <c r="AD35" s="2307" t="str">
        <f>IF(TITLE_NUMBER_PR_CHANGE="",IF(TITLE_NUMBER_PR="","",TITLE_NUMBER_PR),TITLE_NUMBER_PR_CHANGE)</f>
        <v>368-РК</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89</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50" customFormat="1" customHeight="1" ht="0">
      <c r="A47" s="1399" t="s">
        <v>188</v>
      </c>
      <c r="B47" s="1399" t="s">
        <v>189</v>
      </c>
      <c r="C47" s="1399" t="s">
        <v>190</v>
      </c>
      <c r="D47" s="1399" t="s">
        <v>191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453</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256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257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EF933-3EA2-6C58-E3A8-36B2EC44706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"Боровский завод радиотехнологического оснащения"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конкурентной политики Калужской области</v>
      </c>
      <c r="Y33" s="2307"/>
      <c r="Z33" s="2307"/>
      <c r="AA33" s="2307"/>
      <c r="AB33" s="2307"/>
      <c r="AC33" s="2307"/>
      <c r="AD33" s="2307"/>
      <c r="AE33" s="2307"/>
      <c r="AF33" s="382"/>
      <c r="AG33" s="2307" t="str">
        <f>IF(TITLE_NAME_OR_PR_CHANGE="",IF(TITLE_NAME_OR_PR="","",TITLE_NAME_OR_PR),TITLE_NAME_OR_PR_CHANGE)</f>
        <v>Министерство конкурентной политики Калужской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45642.49190972222</v>
      </c>
      <c r="Y34" s="2320"/>
      <c r="Z34" s="2320"/>
      <c r="AA34" s="2320"/>
      <c r="AB34" s="2320"/>
      <c r="AC34" s="2320"/>
      <c r="AD34" s="2320"/>
      <c r="AE34" s="2320"/>
      <c r="AF34" s="382"/>
      <c r="AG34" s="2320" t="str">
        <f>IF(TITLE_DATE_PR_CHANGE="",IF(TITLE_DATE_PR="","",TITLE_DATE_PR),TITLE_DATE_PR_CHANGE)</f>
        <v>45642.49190972222</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368-РК</v>
      </c>
      <c r="Y35" s="2307"/>
      <c r="Z35" s="2307"/>
      <c r="AA35" s="2307"/>
      <c r="AB35" s="2307"/>
      <c r="AC35" s="2307"/>
      <c r="AD35" s="2307"/>
      <c r="AE35" s="2307"/>
      <c r="AF35" s="382"/>
      <c r="AG35" s="2307" t="str">
        <f>IF(TITLE_NUMBER_PR_CHANGE="",IF(TITLE_NUMBER_PR="","",TITLE_NUMBER_PR),TITLE_NUMBER_PR_CHANGE)</f>
        <v>368-РК</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сайт министерства конкурентной политики Калужской области</v>
      </c>
      <c r="Y36" s="2307"/>
      <c r="Z36" s="2307"/>
      <c r="AA36" s="2307"/>
      <c r="AB36" s="2307"/>
      <c r="AC36" s="2307"/>
      <c r="AD36" s="2307"/>
      <c r="AE36" s="2307"/>
      <c r="AF36" s="382"/>
      <c r="AG36" s="2307" t="str">
        <f>IF(TITLE_IST_PUB_CHANGE="",IF(TITLE_IST_PUB="","",TITLE_IST_PUB),TITLE_IST_PUB_CHANGE)</f>
        <v>Официальный сайт министерства конкурентной политики Калужской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45642.49190972222</v>
      </c>
      <c r="Y38" s="2320"/>
      <c r="Z38" s="2320"/>
      <c r="AA38" s="2320"/>
      <c r="AB38" s="2320"/>
      <c r="AC38" s="2320"/>
      <c r="AD38" s="2320"/>
      <c r="AE38" s="2320"/>
      <c r="AF38" s="382"/>
      <c r="AG38" s="2320" t="str">
        <f>IF(TITLE_DATE_PR_CHANGE="",IF(TITLE_DATE_PR="","",TITLE_DATE_PR),TITLE_DATE_PR_CHANGE)</f>
        <v>45642.49190972222</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368-РК</v>
      </c>
      <c r="Y39" s="2307"/>
      <c r="Z39" s="2307"/>
      <c r="AA39" s="2307"/>
      <c r="AB39" s="2307"/>
      <c r="AC39" s="2307"/>
      <c r="AD39" s="2307"/>
      <c r="AE39" s="2307"/>
      <c r="AF39" s="382"/>
      <c r="AG39" s="2307" t="str">
        <f>IF(TITLE_NUMBER_PR_CHANGE="",IF(TITLE_NUMBER_PR="","",TITLE_NUMBER_PR),TITLE_NUMBER_PR_CHANGE)</f>
        <v>368-РК</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89</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50" customFormat="1" customHeight="1" ht="0">
      <c r="A53" s="1431" t="s">
        <v>176</v>
      </c>
      <c r="B53" s="1431" t="s">
        <v>177</v>
      </c>
      <c r="C53" s="1431" t="s">
        <v>178</v>
      </c>
      <c r="D53" s="1431" t="s">
        <v>179</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454</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256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257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A6E84-2B59-DFBB-34AE-D3F8B31F55C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"Боровский завод радиотехнологического оснащения"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конкурентной политики Калужской области</v>
      </c>
      <c r="W30" s="2307"/>
      <c r="X30" s="2307"/>
      <c r="Y30" s="2307"/>
      <c r="Z30" s="2307"/>
      <c r="AA30" s="382"/>
      <c r="AB30" s="2307" t="str">
        <f>IF(TITLE_NAME_OR_PR_CHANGE="",IF(TITLE_NAME_OR_PR="","",TITLE_NAME_OR_PR),TITLE_NAME_OR_PR_CHANGE)</f>
        <v>Министерство конкурентной политики Калужской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45642.49190972222</v>
      </c>
      <c r="W31" s="2320"/>
      <c r="X31" s="2320"/>
      <c r="Y31" s="2320"/>
      <c r="Z31" s="2320"/>
      <c r="AA31" s="382"/>
      <c r="AB31" s="2320" t="str">
        <f>IF(TITLE_DATE_PR_CHANGE="",IF(TITLE_DATE_PR="","",TITLE_DATE_PR),TITLE_DATE_PR_CHANGE)</f>
        <v>45642.49190972222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368-РК</v>
      </c>
      <c r="W32" s="2307"/>
      <c r="X32" s="2307"/>
      <c r="Y32" s="2307"/>
      <c r="Z32" s="2307"/>
      <c r="AA32" s="382"/>
      <c r="AB32" s="2307" t="str">
        <f>IF(TITLE_NUMBER_PR_CHANGE="",IF(TITLE_NUMBER_PR="","",TITLE_NUMBER_PR),TITLE_NUMBER_PR_CHANGE)</f>
        <v>368-РК</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сайт министерства конкурентной политики Калужской области</v>
      </c>
      <c r="W33" s="2307"/>
      <c r="X33" s="2307"/>
      <c r="Y33" s="2307"/>
      <c r="Z33" s="2307"/>
      <c r="AA33" s="382"/>
      <c r="AB33" s="2307" t="str">
        <f>IF(TITLE_IST_PUB_CHANGE="",IF(TITLE_IST_PUB="","",TITLE_IST_PUB),TITLE_IST_PUB_CHANGE)</f>
        <v>Официальный сайт министерства конкурентной политики Калужской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45642.49190972222</v>
      </c>
      <c r="W35" s="2320"/>
      <c r="X35" s="2320"/>
      <c r="Y35" s="2320"/>
      <c r="Z35" s="2320"/>
      <c r="AA35" s="382"/>
      <c r="AB35" s="2320" t="str">
        <f>IF(TITLE_DATE_PR_CHANGE="",IF(TITLE_DATE_PR="","",TITLE_DATE_PR),TITLE_DATE_PR_CHANGE)</f>
        <v>45642.49190972222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368-РК</v>
      </c>
      <c r="W36" s="2307"/>
      <c r="X36" s="2307"/>
      <c r="Y36" s="2307"/>
      <c r="Z36" s="2307"/>
      <c r="AA36" s="382"/>
      <c r="AB36" s="2307" t="str">
        <f>IF(TITLE_NUMBER_PR_CHANGE="",IF(TITLE_NUMBER_PR="","",TITLE_NUMBER_PR),TITLE_NUMBER_PR_CHANGE)</f>
        <v>368-РК</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89</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50" customFormat="1" customHeight="1" ht="1.05">
      <c r="A49" s="1399" t="s">
        <v>200</v>
      </c>
      <c r="B49" s="1399" t="s">
        <v>201</v>
      </c>
      <c r="C49" s="1399" t="s">
        <v>202</v>
      </c>
      <c r="D49" s="1399" t="s">
        <v>203</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482</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256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257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257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95C67-6033-5BEA-FBA5-9860558E3D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497</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226</v>
      </c>
      <c r="B46" s="1419" t="s">
        <v>227</v>
      </c>
      <c r="C46" s="1419" t="s">
        <v>228</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497</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738DA-AD8A-3EFF-6559-1670AACCBD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231</v>
      </c>
      <c r="B46" s="1419" t="s">
        <v>232</v>
      </c>
      <c r="C46" s="1419" t="s">
        <v>233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9573A-1836-5CBC-D05D-F0F4EB5EEE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236</v>
      </c>
      <c r="B46" s="1419" t="s">
        <v>237</v>
      </c>
      <c r="C46" s="1419" t="s">
        <v>238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875E2-90CE-777F-7BEE-9B55827169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500</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241</v>
      </c>
      <c r="B46" s="1419" t="s">
        <v>242</v>
      </c>
      <c r="C46" s="1419" t="s">
        <v>243</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500</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50EE5-5849-D866-AC2F-6C2AD4856B9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45642.49190972222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368-РК</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45642.49190972222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368-РК</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89</v>
      </c>
      <c r="T37" s="2265" t="s">
        <v>501</v>
      </c>
      <c r="U37" s="393"/>
      <c r="V37" s="2331"/>
      <c r="W37" s="2331"/>
      <c r="X37" s="2331"/>
      <c r="Y37" s="2331"/>
      <c r="Z37" s="2331"/>
      <c r="AA37" s="2265" t="s">
        <v>433</v>
      </c>
      <c r="AB37" s="2264" t="s">
        <v>502</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50" customFormat="1" customHeight="1" ht="0">
      <c r="A46" s="1431" t="s">
        <v>206</v>
      </c>
      <c r="B46" s="1431" t="s">
        <v>207</v>
      </c>
      <c r="C46" s="1431" t="s">
        <v>208</v>
      </c>
      <c r="D46" s="1431" t="s">
        <v>209</v>
      </c>
      <c r="E46" s="2346"/>
      <c r="F46" s="2346"/>
      <c r="G46" s="2346"/>
      <c r="H46" s="2346"/>
      <c r="I46" s="2183" t="str">
        <f>S45&amp;".1"</f>
        <v>....1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482</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256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257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257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FE00C-E457-DAFD-EDD3-DC7DCBB20DF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"Боровский завод радиотехнологического оснащения"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конкурентной политики Калужской области</v>
      </c>
      <c r="W31" s="2307"/>
      <c r="X31" s="2307"/>
      <c r="Y31" s="2307"/>
      <c r="Z31" s="2307"/>
      <c r="AA31" s="2307"/>
      <c r="AB31" s="2307"/>
      <c r="AC31" s="382"/>
      <c r="AD31" s="2307" t="str">
        <f>IF(TITLE_NAME_OR_PR_CHANGE="",IF(TITLE_NAME_OR_PR="","",TITLE_NAME_OR_PR),TITLE_NAME_OR_PR_CHANGE)</f>
        <v>Министерство конкурентной политики Калужской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45642.49190972222</v>
      </c>
      <c r="W32" s="2320"/>
      <c r="X32" s="2320"/>
      <c r="Y32" s="2320"/>
      <c r="Z32" s="2320"/>
      <c r="AA32" s="2320"/>
      <c r="AB32" s="2320"/>
      <c r="AC32" s="382"/>
      <c r="AD32" s="2320" t="str">
        <f>IF(TITLE_DATE_PR_CHANGE="",IF(TITLE_DATE_PR="","",TITLE_DATE_PR),TITLE_DATE_PR_CHANGE)</f>
        <v>45642.49190972222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368-РК</v>
      </c>
      <c r="W33" s="2307"/>
      <c r="X33" s="2307"/>
      <c r="Y33" s="2307"/>
      <c r="Z33" s="2307"/>
      <c r="AA33" s="2307"/>
      <c r="AB33" s="2307"/>
      <c r="AC33" s="382"/>
      <c r="AD33" s="2307" t="str">
        <f>IF(TITLE_NUMBER_PR_CHANGE="",IF(TITLE_NUMBER_PR="","",TITLE_NUMBER_PR),TITLE_NUMBER_PR_CHANGE)</f>
        <v>368-РК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сайт министерства конкурентной политики Калужской области</v>
      </c>
      <c r="W34" s="2307"/>
      <c r="X34" s="2307"/>
      <c r="Y34" s="2307"/>
      <c r="Z34" s="2307"/>
      <c r="AA34" s="2307"/>
      <c r="AB34" s="2307"/>
      <c r="AC34" s="382"/>
      <c r="AD34" s="2307" t="str">
        <f>IF(TITLE_IST_PUB_CHANGE="",IF(TITLE_IST_PUB="","",TITLE_IST_PUB),TITLE_IST_PUB_CHANGE)</f>
        <v>Официальный сайт министерства конкурентной политики Калужской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45642.49190972222</v>
      </c>
      <c r="W36" s="2320"/>
      <c r="X36" s="2320"/>
      <c r="Y36" s="2320"/>
      <c r="Z36" s="2320"/>
      <c r="AA36" s="2320"/>
      <c r="AB36" s="2320"/>
      <c r="AC36" s="382"/>
      <c r="AD36" s="2320" t="str">
        <f>IF(TITLE_DATE_PR_CHANGE="",IF(TITLE_DATE_PR="","",TITLE_DATE_PR),TITLE_DATE_PR_CHANGE)</f>
        <v>45642.49190972222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368-РК</v>
      </c>
      <c r="W37" s="2307"/>
      <c r="X37" s="2307"/>
      <c r="Y37" s="2307"/>
      <c r="Z37" s="2307"/>
      <c r="AA37" s="2307"/>
      <c r="AB37" s="2307"/>
      <c r="AC37" s="382"/>
      <c r="AD37" s="2307" t="str">
        <f>IF(TITLE_NUMBER_PR_CHANGE="",IF(TITLE_NUMBER_PR="","",TITLE_NUMBER_PR),TITLE_NUMBER_PR_CHANGE)</f>
        <v>368-РК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246</v>
      </c>
      <c r="B49" s="1399" t="s">
        <v>247</v>
      </c>
      <c r="C49" s="1399" t="s">
        <v>248</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246</v>
      </c>
      <c r="B50" s="1399" t="s">
        <v>247</v>
      </c>
      <c r="C50" s="1399" t="s">
        <v>248</v>
      </c>
      <c r="D50" s="1399" t="s">
        <v>517</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246</v>
      </c>
      <c r="B51" s="1399" t="s">
        <v>247</v>
      </c>
      <c r="C51" s="1399" t="s">
        <v>248</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246</v>
      </c>
      <c r="B58" s="1399" t="s">
        <v>247</v>
      </c>
      <c r="C58" s="1399" t="s">
        <v>248</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246</v>
      </c>
      <c r="B59" s="1399" t="s">
        <v>247</v>
      </c>
      <c r="C59" s="1399" t="s">
        <v>248</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C9C58-6BB6-D733-6616-DF80517507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520</v>
      </c>
      <c r="W39" s="1278" t="s">
        <v>521</v>
      </c>
      <c r="X39" s="1278" t="s">
        <v>496</v>
      </c>
      <c r="Y39" s="1545" t="s">
        <v>449</v>
      </c>
      <c r="Z39" s="2326" t="s">
        <v>450</v>
      </c>
      <c r="AA39" s="2327"/>
      <c r="AB39" s="2335"/>
      <c r="AC39" s="1539" t="s">
        <v>520</v>
      </c>
      <c r="AD39" s="1278" t="s">
        <v>521</v>
      </c>
      <c r="AE39" s="1278" t="s">
        <v>496</v>
      </c>
      <c r="AF39" s="1545" t="s">
        <v>449</v>
      </c>
      <c r="AG39" s="2326" t="s">
        <v>450</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522</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271</v>
      </c>
      <c r="B46" s="1419" t="s">
        <v>272</v>
      </c>
      <c r="C46" s="1419" t="s">
        <v>273</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522</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DA8BB-5A7C-DB2E-94D4-55F0F7B112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382"/>
      <c r="AC27" s="2307" t="str">
        <f>IF(TITLE_NAME_OR_PR_CHANGE="",IF(TITLE_NAME_OR_PR="","",TITLE_NAME_OR_PR),TITLE_NAME_OR_PR_CHANGE)</f>
        <v>Министерство конкурентной политики Калужской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382"/>
      <c r="AC28" s="2320" t="str">
        <f>IF(TITLE_DATE_PR_CHANGE="",IF(TITLE_DATE_PR="","",TITLE_DATE_PR),TITLE_DATE_PR_CHANGE)</f>
        <v>45642.49190972222</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382"/>
      <c r="AC29" s="2307" t="str">
        <f>IF(TITLE_NUMBER_PR_CHANGE="",IF(TITLE_NUMBER_PR="","",TITLE_NUMBER_PR),TITLE_NUMBER_PR_CHANGE)</f>
        <v>368-РК</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382"/>
      <c r="AC30" s="2307" t="str">
        <f>IF(TITLE_IST_PUB_CHANGE="",IF(TITLE_IST_PUB="","",TITLE_IST_PUB),TITLE_IST_PUB_CHANGE)</f>
        <v>Официальный сайт министерства конкурентной политики Калужской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382"/>
      <c r="AC32" s="2320" t="str">
        <f>IF(TITLE_DATE_PR_CHANGE="",IF(TITLE_DATE_PR="","",TITLE_DATE_PR),TITLE_DATE_PR_CHANGE)</f>
        <v>45642.49190972222</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382"/>
      <c r="AC33" s="2307" t="str">
        <f>IF(TITLE_NUMBER_PR_CHANGE="",IF(TITLE_NUMBER_PR="","",TITLE_NUMBER_PR),TITLE_NUMBER_PR_CHANGE)</f>
        <v>368-РК</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89</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492</v>
      </c>
      <c r="J39" s="1420" t="s">
        <v>445</v>
      </c>
      <c r="K39" s="1420" t="s">
        <v>493</v>
      </c>
      <c r="L39" s="1420" t="s">
        <v>421</v>
      </c>
      <c r="Q39" s="432"/>
      <c r="R39" s="432"/>
      <c r="S39" s="2329"/>
      <c r="T39" s="2265"/>
      <c r="U39" s="358"/>
      <c r="V39" s="1539" t="s">
        <v>520</v>
      </c>
      <c r="W39" s="1278" t="s">
        <v>521</v>
      </c>
      <c r="X39" s="1278" t="s">
        <v>496</v>
      </c>
      <c r="Y39" s="1545" t="s">
        <v>449</v>
      </c>
      <c r="Z39" s="2326" t="s">
        <v>450</v>
      </c>
      <c r="AA39" s="2327"/>
      <c r="AB39" s="2335"/>
      <c r="AC39" s="1539" t="s">
        <v>520</v>
      </c>
      <c r="AD39" s="1278" t="s">
        <v>521</v>
      </c>
      <c r="AE39" s="1278" t="s">
        <v>496</v>
      </c>
      <c r="AF39" s="1545" t="s">
        <v>449</v>
      </c>
      <c r="AG39" s="2326" t="s">
        <v>450</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523</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276</v>
      </c>
      <c r="B46" s="1419" t="s">
        <v>277</v>
      </c>
      <c r="C46" s="1419" t="s">
        <v>278</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523</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256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257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38309-C329-773F-307D-03D02A4BAB0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"Боровский завод радиотехнологического оснащения"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конкурентной политики Калужской области</v>
      </c>
      <c r="W31" s="2307"/>
      <c r="X31" s="2307"/>
      <c r="Y31" s="2307"/>
      <c r="Z31" s="2307"/>
      <c r="AA31" s="2307"/>
      <c r="AB31" s="2307"/>
      <c r="AC31" s="382"/>
      <c r="AD31" s="2307" t="str">
        <f>IF(TITLE_NAME_OR_PR_CHANGE="",IF(TITLE_NAME_OR_PR="","",TITLE_NAME_OR_PR),TITLE_NAME_OR_PR_CHANGE)</f>
        <v>Министерство конкурентной политики Калужской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45642.49190972222</v>
      </c>
      <c r="W32" s="2320"/>
      <c r="X32" s="2320"/>
      <c r="Y32" s="2320"/>
      <c r="Z32" s="2320"/>
      <c r="AA32" s="2320"/>
      <c r="AB32" s="2320"/>
      <c r="AC32" s="382"/>
      <c r="AD32" s="2320" t="str">
        <f>IF(TITLE_DATE_PR_CHANGE="",IF(TITLE_DATE_PR="","",TITLE_DATE_PR),TITLE_DATE_PR_CHANGE)</f>
        <v>45642.49190972222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368-РК</v>
      </c>
      <c r="W33" s="2307"/>
      <c r="X33" s="2307"/>
      <c r="Y33" s="2307"/>
      <c r="Z33" s="2307"/>
      <c r="AA33" s="2307"/>
      <c r="AB33" s="2307"/>
      <c r="AC33" s="382"/>
      <c r="AD33" s="2307" t="str">
        <f>IF(TITLE_NUMBER_PR_CHANGE="",IF(TITLE_NUMBER_PR="","",TITLE_NUMBER_PR),TITLE_NUMBER_PR_CHANGE)</f>
        <v>368-РК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сайт министерства конкурентной политики Калужской области</v>
      </c>
      <c r="W34" s="2307"/>
      <c r="X34" s="2307"/>
      <c r="Y34" s="2307"/>
      <c r="Z34" s="2307"/>
      <c r="AA34" s="2307"/>
      <c r="AB34" s="2307"/>
      <c r="AC34" s="382"/>
      <c r="AD34" s="2307" t="str">
        <f>IF(TITLE_IST_PUB_CHANGE="",IF(TITLE_IST_PUB="","",TITLE_IST_PUB),TITLE_IST_PUB_CHANGE)</f>
        <v>Официальный сайт министерства конкурентной политики Калужской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45642.49190972222</v>
      </c>
      <c r="W36" s="2320"/>
      <c r="X36" s="2320"/>
      <c r="Y36" s="2320"/>
      <c r="Z36" s="2320"/>
      <c r="AA36" s="2320"/>
      <c r="AB36" s="2320"/>
      <c r="AC36" s="382"/>
      <c r="AD36" s="2320" t="str">
        <f>IF(TITLE_DATE_PR_CHANGE="",IF(TITLE_DATE_PR="","",TITLE_DATE_PR),TITLE_DATE_PR_CHANGE)</f>
        <v>45642.49190972222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368-РК</v>
      </c>
      <c r="W37" s="2307"/>
      <c r="X37" s="2307"/>
      <c r="Y37" s="2307"/>
      <c r="Z37" s="2307"/>
      <c r="AA37" s="2307"/>
      <c r="AB37" s="2307"/>
      <c r="AC37" s="382"/>
      <c r="AD37" s="2307" t="str">
        <f>IF(TITLE_NUMBER_PR_CHANGE="",IF(TITLE_NUMBER_PR="","",TITLE_NUMBER_PR),TITLE_NUMBER_PR_CHANGE)</f>
        <v>368-РК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50" customFormat="1" customHeight="1" ht="0">
      <c r="A49" s="1399" t="s">
        <v>281</v>
      </c>
      <c r="B49" s="1399" t="s">
        <v>282</v>
      </c>
      <c r="C49" s="1399" t="s">
        <v>283</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281</v>
      </c>
      <c r="B50" s="1399" t="s">
        <v>282</v>
      </c>
      <c r="C50" s="1399" t="s">
        <v>283</v>
      </c>
      <c r="D50" s="1399" t="s">
        <v>531</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281</v>
      </c>
      <c r="B51" s="1399" t="s">
        <v>282</v>
      </c>
      <c r="C51" s="1399" t="s">
        <v>283</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281</v>
      </c>
      <c r="B58" s="1399" t="s">
        <v>282</v>
      </c>
      <c r="C58" s="1399" t="s">
        <v>283</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281</v>
      </c>
      <c r="B59" s="1399" t="s">
        <v>282</v>
      </c>
      <c r="C59" s="1399" t="s">
        <v>283</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7E437-2177-A047-BBD1-804718A8ABF7}" mc:Ignorable="x14ac xr xr2 xr3">
  <sheetPr>
    <tabColor theme="6" tint="0.4"/>
  </sheetPr>
  <dimension ref="A1:BJ63"/>
  <sheetViews>
    <sheetView topLeftCell="P23" showGridLines="0" zoomScale="60" workbookViewId="0" tabSelected="1">
      <selection activeCell="BA53" sqref="BA53"/>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customWidth="1"/>
    <col min="54" max="54" width="10.57421875" hidden="1"/>
    <col min="55" max="55" style="2774" width="4.00390625" customWidth="1"/>
    <col min="56" max="56" style="2774" width="115.00390625" customWidth="1"/>
    <col min="57" max="61" style="2850" width="10.00390625" customWidth="1"/>
    <col min="62" max="62" style="2774" width="10.57421875" hidden="1"/>
  </cols>
  <sheetData>
    <row customHeight="1" ht="22.5" hidden="1">
      <c r="AC1" s="383"/>
      <c r="AN1" s="383"/>
      <c r="AR1" s="3927"/>
      <c r="AS1" s="3927"/>
      <c r="AT1" s="3927"/>
      <c r="AU1" s="3927"/>
      <c r="AV1" s="3927"/>
      <c r="AW1" s="3927"/>
      <c r="AX1" s="3927"/>
      <c r="AY1" s="3927"/>
      <c r="AZ1" s="3927"/>
      <c r="BA1" s="3927"/>
      <c r="BB1" s="3927"/>
      <c r="BJ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3928"/>
      <c r="AS2" s="3929"/>
      <c r="AT2" s="3929"/>
      <c r="AU2" s="3929"/>
      <c r="AV2" s="3929"/>
      <c r="AW2" s="3929"/>
      <c r="AX2" s="3929"/>
      <c r="AY2" s="3929"/>
      <c r="AZ2" s="3929"/>
      <c r="BA2" s="3929"/>
      <c r="BB2" s="3930"/>
      <c r="BC2" s="2300"/>
      <c r="BD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56"/>
      <c r="BG2" s="556" t="str">
        <f>IF(T2="","",T2)</f>
        <v>Наименование тарифа</v>
      </c>
      <c r="BH2" s="556"/>
      <c r="BI2" s="556"/>
      <c r="BJ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3928"/>
      <c r="AS3" s="3929"/>
      <c r="AT3" s="3929"/>
      <c r="AU3" s="3929"/>
      <c r="AV3" s="3929"/>
      <c r="AW3" s="3929"/>
      <c r="AX3" s="3929"/>
      <c r="AY3" s="3929"/>
      <c r="AZ3" s="3929"/>
      <c r="BA3" s="3929"/>
      <c r="BB3" s="3930"/>
      <c r="BC3" s="2300"/>
      <c r="BD3" s="1314" t="s">
        <v>403</v>
      </c>
      <c r="BF3" s="556"/>
      <c r="BG3" s="556" t="str">
        <f>IF(T3="","",T3)</f>
        <v>Территория действия тарифа</v>
      </c>
      <c r="BH3" s="556"/>
      <c r="BI3" s="556"/>
      <c r="BJ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3928"/>
      <c r="AS4" s="3929"/>
      <c r="AT4" s="3929"/>
      <c r="AU4" s="3929"/>
      <c r="AV4" s="3929"/>
      <c r="AW4" s="3929"/>
      <c r="AX4" s="3929"/>
      <c r="AY4" s="3929"/>
      <c r="AZ4" s="3929"/>
      <c r="BA4" s="3929"/>
      <c r="BB4" s="3930"/>
      <c r="BC4" s="2300"/>
      <c r="BD4" s="1314" t="s">
        <v>533</v>
      </c>
      <c r="BF4" s="556"/>
      <c r="BG4" s="556" t="str">
        <f>IF(T4="","",T4)</f>
        <v>Наименование централизованной системы горячего водоснабжения</v>
      </c>
      <c r="BH4" s="556"/>
      <c r="BI4" s="556"/>
      <c r="BJ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3931"/>
      <c r="AS5" s="3932"/>
      <c r="AT5" s="3932"/>
      <c r="AU5" s="3932"/>
      <c r="AV5" s="3932"/>
      <c r="AW5" s="3932"/>
      <c r="AX5" s="3932"/>
      <c r="AY5" s="3932"/>
      <c r="AZ5" s="3932"/>
      <c r="BA5" s="3932"/>
      <c r="BB5" s="3933"/>
      <c r="BC5" s="2411"/>
      <c r="BD5" s="1314" t="s">
        <v>486</v>
      </c>
      <c r="BF5" s="556"/>
      <c r="BG5" s="556" t="str">
        <f>IF(T5="","",T5)</f>
        <v>Наименование признака дифференциации</v>
      </c>
      <c r="BH5" s="556"/>
      <c r="BI5" s="556"/>
      <c r="BJ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3934"/>
      <c r="AS6" s="3935"/>
      <c r="AT6" s="3935"/>
      <c r="AU6" s="3935"/>
      <c r="AV6" s="3935"/>
      <c r="AW6" s="3935"/>
      <c r="AX6" s="3935"/>
      <c r="AY6" s="3935"/>
      <c r="AZ6" s="3935"/>
      <c r="BA6" s="3935"/>
      <c r="BB6" s="3936"/>
      <c r="BC6" s="2303"/>
      <c r="BD6" s="1363" t="s">
        <v>487</v>
      </c>
      <c r="BF6" s="556"/>
      <c r="BG6" s="556" t="str">
        <f>IF(T6="","",T6)</f>
        <v>Группа потребителей</v>
      </c>
      <c r="BH6" s="556"/>
      <c r="BI6" s="556"/>
      <c r="BJ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3937"/>
      <c r="AS7" s="3937"/>
      <c r="AT7" s="3937"/>
      <c r="AU7" s="3937"/>
      <c r="AV7" s="3937"/>
      <c r="AW7" s="3937"/>
      <c r="AX7" s="3937"/>
      <c r="AY7" s="3938"/>
      <c r="AZ7" s="3939" t="s">
        <v>67</v>
      </c>
      <c r="BA7" s="3938"/>
      <c r="BB7" s="3939" t="s">
        <v>67</v>
      </c>
      <c r="BC7" s="1494"/>
      <c r="BD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67">
        <f>STRCHECKDATE(V8:BC8)</f>
      </c>
      <c r="BF7" s="556"/>
      <c r="BG7" s="556" t="str">
        <f>IF(T7="","",T7)</f>
        <v/>
      </c>
      <c r="BH7" s="556"/>
      <c r="BI7" s="556"/>
      <c r="BJ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3940"/>
      <c r="AS8" s="3940"/>
      <c r="AT8" s="3940"/>
      <c r="AU8" s="3940"/>
      <c r="AV8" s="3940"/>
      <c r="AW8" s="3940"/>
      <c r="AX8" s="3940"/>
      <c r="AY8" s="3941"/>
      <c r="AZ8" s="3939"/>
      <c r="BA8" s="3941"/>
      <c r="BB8" s="3939"/>
      <c r="BC8" s="1495"/>
      <c r="BD8" s="2405"/>
      <c r="BF8" s="556"/>
      <c r="BG8" s="556" t="str">
        <f>IF(T8="","",T8)</f>
        <v/>
      </c>
      <c r="BH8" s="556"/>
      <c r="BI8" s="556"/>
      <c r="BJ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3942"/>
      <c r="AS9" s="3943"/>
      <c r="AT9" s="3944"/>
      <c r="AU9" s="3945"/>
      <c r="AV9" s="3946"/>
      <c r="AW9" s="3947"/>
      <c r="AX9" s="3948"/>
      <c r="AY9" s="3949"/>
      <c r="AZ9" s="3950"/>
      <c r="BA9" s="3951"/>
      <c r="BB9" s="3952"/>
      <c r="BC9" s="423"/>
      <c r="BD9" s="1314" t="s">
        <v>489</v>
      </c>
      <c r="BF9" s="556"/>
      <c r="BG9" s="556" t="str">
        <f>IF(T9="","",T9)</f>
        <v>Добавить значение признака дифференциации</v>
      </c>
      <c r="BH9" s="556"/>
      <c r="BI9" s="556"/>
      <c r="BJ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3953"/>
      <c r="AS10" s="3954"/>
      <c r="AT10" s="3955"/>
      <c r="AU10" s="3956"/>
      <c r="AV10" s="3957"/>
      <c r="AW10" s="3958"/>
      <c r="AX10" s="3959"/>
      <c r="AY10" s="3960"/>
      <c r="AZ10" s="3961"/>
      <c r="BA10" s="3962"/>
      <c r="BB10" s="3963"/>
      <c r="BC10" s="423"/>
      <c r="BD10" s="1496"/>
      <c r="BF10" s="556"/>
      <c r="BG10" s="556" t="str">
        <f>IF(T10="","",T10)</f>
        <v>Добавить группу потребителей</v>
      </c>
      <c r="BH10" s="556"/>
      <c r="BI10" s="556"/>
      <c r="BJ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3964"/>
      <c r="AS11" s="3965"/>
      <c r="AT11" s="3966"/>
      <c r="AU11" s="3967"/>
      <c r="AV11" s="3968"/>
      <c r="AW11" s="3969"/>
      <c r="AX11" s="3970"/>
      <c r="AY11" s="3971"/>
      <c r="AZ11" s="3972"/>
      <c r="BA11" s="3973"/>
      <c r="BB11" s="3974"/>
      <c r="BC11" s="423"/>
      <c r="BD11" s="359"/>
      <c r="BF11" s="556"/>
      <c r="BG11" s="556" t="str">
        <f>IF(T11="","",T11)</f>
        <v>Добавить наименование признака дифференциации</v>
      </c>
      <c r="BH11" s="556"/>
      <c r="BI11" s="556"/>
      <c r="BJ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3975"/>
      <c r="AS12" s="3975"/>
      <c r="AT12" s="3975"/>
      <c r="AU12" s="3975"/>
      <c r="AV12" s="3975"/>
      <c r="AW12" s="3975"/>
      <c r="AX12" s="3975"/>
      <c r="AY12" s="3975"/>
      <c r="AZ12" s="3975"/>
      <c r="BA12" s="3975"/>
      <c r="BB12" s="3975"/>
      <c r="BC12" s="1380"/>
      <c r="BD12" s="1380"/>
      <c r="BF12" s="845"/>
      <c r="BG12" s="845" t="str">
        <f>IF(T12="","",T12)</f>
        <v>Добавить централизованную систему для дифференциации</v>
      </c>
      <c r="BH12" s="845"/>
      <c r="BI12" s="845"/>
      <c r="BJ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3975"/>
      <c r="AS13" s="3975"/>
      <c r="AT13" s="3975"/>
      <c r="AU13" s="3975"/>
      <c r="AV13" s="3975"/>
      <c r="AW13" s="3975"/>
      <c r="AX13" s="3975"/>
      <c r="AY13" s="3975"/>
      <c r="AZ13" s="3975"/>
      <c r="BA13" s="3975"/>
      <c r="BB13" s="3975"/>
      <c r="BC13" s="1380"/>
      <c r="BD13" s="1380"/>
      <c r="BF13" s="556"/>
      <c r="BG13" s="556" t="str">
        <f>IF(T13="","",T13)</f>
        <v>Добавить территорию для дифференциации</v>
      </c>
      <c r="BH13" s="556"/>
      <c r="BI13" s="556"/>
      <c r="BJ13" s="567">
        <v>0</v>
      </c>
    </row>
    <row customHeight="1" ht="14.25" hidden="1">
      <c r="AF14" s="383"/>
      <c r="AQ14" s="383"/>
      <c r="AR14" s="3927"/>
      <c r="AS14" s="3927"/>
      <c r="AT14" s="3927"/>
      <c r="AU14" s="3927"/>
      <c r="AV14" s="3927"/>
      <c r="AW14" s="3927"/>
      <c r="AX14" s="3927"/>
      <c r="AY14" s="3927"/>
      <c r="AZ14" s="3927"/>
      <c r="BA14" s="3927"/>
      <c r="BB14" s="3927"/>
      <c r="BJ14" s="1211">
        <v>0</v>
      </c>
    </row>
    <row customHeight="1" ht="14.25" hidden="1">
      <c r="AG15" s="1416"/>
      <c r="AH15" s="1416"/>
      <c r="AI15" s="1416"/>
      <c r="AJ15" s="1416"/>
      <c r="AK15" s="1416"/>
      <c r="AL15" s="1416"/>
      <c r="AM15" s="1416"/>
      <c r="AN15" s="2323"/>
      <c r="AO15" s="2324" t="s">
        <v>67</v>
      </c>
      <c r="AP15" s="2323"/>
      <c r="AQ15" s="2324" t="s">
        <v>67</v>
      </c>
      <c r="AR15" s="3927"/>
      <c r="AS15" s="3927"/>
      <c r="AT15" s="3927"/>
      <c r="AU15" s="3927"/>
      <c r="AV15" s="3927"/>
      <c r="AW15" s="3927"/>
      <c r="AX15" s="3927"/>
      <c r="AY15" s="3927"/>
      <c r="AZ15" s="3927"/>
      <c r="BA15" s="3927"/>
      <c r="BB15" s="3927"/>
      <c r="BJ15" s="1211">
        <v>0</v>
      </c>
    </row>
    <row customHeight="1" ht="14.25" hidden="1">
      <c r="AG16" s="1416"/>
      <c r="AH16" s="1416"/>
      <c r="AI16" s="1416"/>
      <c r="AJ16" s="1416"/>
      <c r="AK16" s="1416"/>
      <c r="AL16" s="1416"/>
      <c r="AM16" s="1416"/>
      <c r="AN16" s="2324"/>
      <c r="AO16" s="2324"/>
      <c r="AP16" s="2324"/>
      <c r="AQ16" s="2324"/>
      <c r="AR16" s="3927"/>
      <c r="AS16" s="3927"/>
      <c r="AT16" s="3927"/>
      <c r="AU16" s="3927"/>
      <c r="AV16" s="3927"/>
      <c r="AW16" s="3927"/>
      <c r="AX16" s="3927"/>
      <c r="AY16" s="3927"/>
      <c r="AZ16" s="3927"/>
      <c r="BA16" s="3927"/>
      <c r="BB16" s="3927"/>
      <c r="BJ16" s="1211">
        <v>0</v>
      </c>
    </row>
    <row customHeight="1" ht="14.25" hidden="1">
      <c r="AQ17" s="383"/>
      <c r="AR17" s="3927"/>
      <c r="AS17" s="3927"/>
      <c r="AT17" s="3927"/>
      <c r="AU17" s="3927"/>
      <c r="AV17" s="3927"/>
      <c r="AW17" s="3927"/>
      <c r="AX17" s="3927"/>
      <c r="AY17" s="3927"/>
      <c r="AZ17" s="3927"/>
      <c r="BA17" s="3927"/>
      <c r="BB17" s="3927"/>
      <c r="BJ17" s="1211">
        <v>0</v>
      </c>
    </row>
    <row s="2849"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R18" s="3976"/>
      <c r="AS18" s="3976"/>
      <c r="AT18" s="3976"/>
      <c r="AU18" s="3976"/>
      <c r="AV18" s="3976"/>
      <c r="AW18" s="3976"/>
      <c r="AX18" s="3976"/>
      <c r="AY18" s="3977"/>
      <c r="AZ18" s="3976"/>
      <c r="BA18" s="3977"/>
      <c r="BB18" s="3976"/>
      <c r="BE18" s="567"/>
      <c r="BF18" s="567"/>
      <c r="BG18" s="567"/>
      <c r="BH18" s="567"/>
      <c r="BI18" s="567"/>
      <c r="BJ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R19" s="3976"/>
      <c r="AS19" s="3976"/>
      <c r="AT19" s="3976"/>
      <c r="AU19" s="3976"/>
      <c r="AV19" s="3976"/>
      <c r="AW19" s="3976"/>
      <c r="AX19" s="3976"/>
      <c r="AY19" s="3976"/>
      <c r="AZ19" s="3976"/>
      <c r="BA19" s="3976"/>
      <c r="BB19" s="3976"/>
      <c r="BE19" s="567"/>
      <c r="BF19" s="567"/>
      <c r="BG19" s="567"/>
      <c r="BH19" s="567"/>
      <c r="BI19" s="567"/>
      <c r="BJ19" s="1216">
        <v>0</v>
      </c>
    </row>
    <row s="2849"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R20" s="3976"/>
      <c r="AS20" s="3976"/>
      <c r="AT20" s="3976"/>
      <c r="AU20" s="3976"/>
      <c r="AV20" s="3976"/>
      <c r="AW20" s="3976"/>
      <c r="AX20" s="3976"/>
      <c r="AY20" s="3976"/>
      <c r="AZ20" s="3978" t="s">
        <v>423</v>
      </c>
      <c r="BA20" s="3976"/>
      <c r="BB20" s="3978" t="s">
        <v>424</v>
      </c>
      <c r="BJ20" s="1216">
        <v>0</v>
      </c>
    </row>
    <row customHeight="1" ht="14.25" hidden="1">
      <c r="O21" s="1420"/>
      <c r="AR21" s="3927"/>
      <c r="AS21" s="3927"/>
      <c r="AT21" s="3927"/>
      <c r="AU21" s="3927"/>
      <c r="AV21" s="3927"/>
      <c r="AW21" s="3927"/>
      <c r="AX21" s="3927"/>
      <c r="AY21" s="3927"/>
      <c r="AZ21" s="3927"/>
      <c r="BA21" s="3927"/>
      <c r="BB21" s="3927"/>
      <c r="BJ21" s="1211">
        <v>0</v>
      </c>
    </row>
    <row customHeight="1" ht="14.25" hidden="1">
      <c r="O22" s="1420"/>
      <c r="AR22" s="3927"/>
      <c r="AS22" s="3927"/>
      <c r="AT22" s="3927"/>
      <c r="AU22" s="3927"/>
      <c r="AV22" s="3927"/>
      <c r="AW22" s="3927"/>
      <c r="AX22" s="3927"/>
      <c r="AY22" s="3927"/>
      <c r="AZ22" s="3927"/>
      <c r="BA22" s="3927"/>
      <c r="BB22" s="3927"/>
      <c r="BJ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R23" s="3927"/>
      <c r="AS23" s="3927"/>
      <c r="AT23" s="3927"/>
      <c r="AU23" s="3927"/>
      <c r="AV23" s="3927"/>
      <c r="AW23" s="3927"/>
      <c r="AX23" s="3927"/>
      <c r="AY23" s="3927"/>
      <c r="AZ23" s="3927"/>
      <c r="BA23" s="3927"/>
      <c r="BB23" s="3927"/>
      <c r="BJ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R24" s="3979"/>
      <c r="AS24" s="3979"/>
      <c r="AT24" s="3979"/>
      <c r="AU24" s="3979"/>
      <c r="AV24" s="3979"/>
      <c r="AW24" s="3979"/>
      <c r="AX24" s="3979"/>
      <c r="AY24" s="3979"/>
      <c r="AZ24" s="3979"/>
      <c r="BA24" s="3979"/>
      <c r="BB24" s="3979"/>
      <c r="BJ24" s="1211">
        <v>25</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R25" s="3980"/>
      <c r="AS25" s="3980"/>
      <c r="AT25" s="3980"/>
      <c r="AU25" s="3980"/>
      <c r="AV25" s="3980"/>
      <c r="AW25" s="3980"/>
      <c r="AX25" s="3980"/>
      <c r="AY25" s="3980"/>
      <c r="AZ25" s="3980"/>
      <c r="BA25" s="3980"/>
      <c r="BB25" s="3980"/>
      <c r="BJ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981"/>
      <c r="AS26" s="3981"/>
      <c r="AT26" s="3981"/>
      <c r="AU26" s="3981"/>
      <c r="AV26" s="3981"/>
      <c r="AW26" s="3981"/>
      <c r="AX26" s="3981"/>
      <c r="AY26" s="3981"/>
      <c r="AZ26" s="3981"/>
      <c r="BA26" s="3981"/>
      <c r="BB26" s="3981"/>
      <c r="BC26" s="565"/>
      <c r="BJ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конкурентной политики Калужской области</v>
      </c>
      <c r="AH27" s="2307"/>
      <c r="AI27" s="2307"/>
      <c r="AJ27" s="2307"/>
      <c r="AK27" s="2307"/>
      <c r="AL27" s="2307"/>
      <c r="AM27" s="2307"/>
      <c r="AN27" s="2307"/>
      <c r="AO27" s="2307"/>
      <c r="AP27" s="2307"/>
      <c r="AQ27" s="382"/>
      <c r="AR27" s="3982" t="str">
        <f>IF(TITLE_NAME_OR_PR_CHANGE="",IF(TITLE_NAME_OR_PR="","",TITLE_NAME_OR_PR),TITLE_NAME_OR_PR_CHANGE)</f>
        <v>Министерство конкурентной политики Калужской области</v>
      </c>
      <c r="AS27" s="3982"/>
      <c r="AT27" s="3982"/>
      <c r="AU27" s="3982"/>
      <c r="AV27" s="3982"/>
      <c r="AW27" s="3982"/>
      <c r="AX27" s="3982"/>
      <c r="AY27" s="3982"/>
      <c r="AZ27" s="3982"/>
      <c r="BA27" s="3982"/>
      <c r="BB27" s="3927"/>
      <c r="BC27" s="382"/>
      <c r="BD27" s="336"/>
      <c r="BE27" s="424"/>
      <c r="BF27" s="424"/>
      <c r="BG27" s="424"/>
      <c r="BH27" s="424"/>
      <c r="BI27" s="424"/>
      <c r="BJ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2320"/>
      <c r="AC28" s="2320"/>
      <c r="AD28" s="2320"/>
      <c r="AE28" s="2320"/>
      <c r="AF28" s="382"/>
      <c r="AG28" s="2320" t="str">
        <f>IF(TITLE_DATE_PR_CHANGE="",IF(TITLE_DATE_PR="","",TITLE_DATE_PR),TITLE_DATE_PR_CHANGE)</f>
        <v>45642.49190972222</v>
      </c>
      <c r="AH28" s="2320"/>
      <c r="AI28" s="2320"/>
      <c r="AJ28" s="2320"/>
      <c r="AK28" s="2320"/>
      <c r="AL28" s="2320"/>
      <c r="AM28" s="2320"/>
      <c r="AN28" s="2320"/>
      <c r="AO28" s="2320"/>
      <c r="AP28" s="2320"/>
      <c r="AQ28" s="382"/>
      <c r="AR28" s="3983" t="str">
        <f>IF(TITLE_DATE_PR_CHANGE="",IF(TITLE_DATE_PR="","",TITLE_DATE_PR),TITLE_DATE_PR_CHANGE)</f>
        <v>45642.49190972222</v>
      </c>
      <c r="AS28" s="3983"/>
      <c r="AT28" s="3983"/>
      <c r="AU28" s="3983"/>
      <c r="AV28" s="3983"/>
      <c r="AW28" s="3983"/>
      <c r="AX28" s="3983"/>
      <c r="AY28" s="3983"/>
      <c r="AZ28" s="3983"/>
      <c r="BA28" s="3983"/>
      <c r="BB28" s="3927"/>
      <c r="BC28" s="382"/>
      <c r="BD28" s="336"/>
      <c r="BE28" s="424"/>
      <c r="BF28" s="424"/>
      <c r="BG28" s="424"/>
      <c r="BH28" s="424"/>
      <c r="BI28" s="424"/>
      <c r="BJ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2307"/>
      <c r="AC29" s="2307"/>
      <c r="AD29" s="2307"/>
      <c r="AE29" s="2307"/>
      <c r="AF29" s="382"/>
      <c r="AG29" s="2307" t="str">
        <f>IF(TITLE_NUMBER_PR_CHANGE="",IF(TITLE_NUMBER_PR="","",TITLE_NUMBER_PR),TITLE_NUMBER_PR_CHANGE)</f>
        <v>368-РК</v>
      </c>
      <c r="AH29" s="2307"/>
      <c r="AI29" s="2307"/>
      <c r="AJ29" s="2307"/>
      <c r="AK29" s="2307"/>
      <c r="AL29" s="2307"/>
      <c r="AM29" s="2307"/>
      <c r="AN29" s="2307"/>
      <c r="AO29" s="2307"/>
      <c r="AP29" s="2307"/>
      <c r="AQ29" s="382"/>
      <c r="AR29" s="3982" t="str">
        <f>IF(TITLE_NUMBER_PR_CHANGE="",IF(TITLE_NUMBER_PR="","",TITLE_NUMBER_PR),TITLE_NUMBER_PR_CHANGE)</f>
        <v>368-РК</v>
      </c>
      <c r="AS29" s="3982"/>
      <c r="AT29" s="3982"/>
      <c r="AU29" s="3982"/>
      <c r="AV29" s="3982"/>
      <c r="AW29" s="3982"/>
      <c r="AX29" s="3982"/>
      <c r="AY29" s="3982"/>
      <c r="AZ29" s="3982"/>
      <c r="BA29" s="3982"/>
      <c r="BB29" s="3927"/>
      <c r="BC29" s="382"/>
      <c r="BD29" s="336"/>
      <c r="BE29" s="424"/>
      <c r="BF29" s="424"/>
      <c r="BG29" s="424"/>
      <c r="BH29" s="424"/>
      <c r="BI29" s="424"/>
      <c r="BJ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2307"/>
      <c r="AC30" s="2307"/>
      <c r="AD30" s="2307"/>
      <c r="AE30" s="2307"/>
      <c r="AF30" s="382"/>
      <c r="AG30" s="2307" t="str">
        <f>IF(TITLE_IST_PUB_CHANGE="",IF(TITLE_IST_PUB="","",TITLE_IST_PUB),TITLE_IST_PUB_CHANGE)</f>
        <v>Официальный сайт министерства конкурентной политики Калужской области</v>
      </c>
      <c r="AH30" s="2307"/>
      <c r="AI30" s="2307"/>
      <c r="AJ30" s="2307"/>
      <c r="AK30" s="2307"/>
      <c r="AL30" s="2307"/>
      <c r="AM30" s="2307"/>
      <c r="AN30" s="2307"/>
      <c r="AO30" s="2307"/>
      <c r="AP30" s="2307"/>
      <c r="AQ30" s="382"/>
      <c r="AR30" s="3982" t="str">
        <f>IF(TITLE_IST_PUB_CHANGE="",IF(TITLE_IST_PUB="","",TITLE_IST_PUB),TITLE_IST_PUB_CHANGE)</f>
        <v>Официальный сайт министерства конкурентной политики Калужской области</v>
      </c>
      <c r="AS30" s="3982"/>
      <c r="AT30" s="3982"/>
      <c r="AU30" s="3982"/>
      <c r="AV30" s="3982"/>
      <c r="AW30" s="3982"/>
      <c r="AX30" s="3982"/>
      <c r="AY30" s="3982"/>
      <c r="AZ30" s="3982"/>
      <c r="BA30" s="3982"/>
      <c r="BB30" s="3927"/>
      <c r="BC30" s="382"/>
      <c r="BD30" s="336"/>
      <c r="BE30" s="424"/>
      <c r="BF30" s="424"/>
      <c r="BG30" s="424"/>
      <c r="BH30" s="424"/>
      <c r="BI30" s="424"/>
      <c r="BJ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981"/>
      <c r="AS31" s="3981"/>
      <c r="AT31" s="3981"/>
      <c r="AU31" s="3981"/>
      <c r="AV31" s="3981"/>
      <c r="AW31" s="3981"/>
      <c r="AX31" s="3981"/>
      <c r="AY31" s="3981"/>
      <c r="AZ31" s="3981"/>
      <c r="BA31" s="3981"/>
      <c r="BB31" s="3981"/>
      <c r="BC31" s="565"/>
      <c r="BJ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2320"/>
      <c r="AC32" s="2320"/>
      <c r="AD32" s="2320"/>
      <c r="AE32" s="2320"/>
      <c r="AF32" s="382"/>
      <c r="AG32" s="2320" t="str">
        <f>IF(TITLE_DATE_PR_CHANGE="",IF(TITLE_DATE_PR="","",TITLE_DATE_PR),TITLE_DATE_PR_CHANGE)</f>
        <v>45642.49190972222</v>
      </c>
      <c r="AH32" s="2320"/>
      <c r="AI32" s="2320"/>
      <c r="AJ32" s="2320"/>
      <c r="AK32" s="2320"/>
      <c r="AL32" s="2320"/>
      <c r="AM32" s="2320"/>
      <c r="AN32" s="2320"/>
      <c r="AO32" s="2320"/>
      <c r="AP32" s="2320"/>
      <c r="AQ32" s="382"/>
      <c r="AR32" s="3983" t="str">
        <f>IF(TITLE_DATE_PR_CHANGE="",IF(TITLE_DATE_PR="","",TITLE_DATE_PR),TITLE_DATE_PR_CHANGE)</f>
        <v>45642.49190972222</v>
      </c>
      <c r="AS32" s="3983"/>
      <c r="AT32" s="3983"/>
      <c r="AU32" s="3983"/>
      <c r="AV32" s="3983"/>
      <c r="AW32" s="3983"/>
      <c r="AX32" s="3983"/>
      <c r="AY32" s="3983"/>
      <c r="AZ32" s="3983"/>
      <c r="BA32" s="3983"/>
      <c r="BB32" s="3927"/>
      <c r="BC32" s="382"/>
      <c r="BD32" s="336"/>
      <c r="BE32" s="424"/>
      <c r="BF32" s="424"/>
      <c r="BG32" s="424"/>
      <c r="BH32" s="424"/>
      <c r="BI32" s="424"/>
      <c r="BJ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2307"/>
      <c r="AC33" s="2307"/>
      <c r="AD33" s="2307"/>
      <c r="AE33" s="2307"/>
      <c r="AF33" s="382"/>
      <c r="AG33" s="2307" t="str">
        <f>IF(TITLE_NUMBER_PR_CHANGE="",IF(TITLE_NUMBER_PR="","",TITLE_NUMBER_PR),TITLE_NUMBER_PR_CHANGE)</f>
        <v>368-РК</v>
      </c>
      <c r="AH33" s="2307"/>
      <c r="AI33" s="2307"/>
      <c r="AJ33" s="2307"/>
      <c r="AK33" s="2307"/>
      <c r="AL33" s="2307"/>
      <c r="AM33" s="2307"/>
      <c r="AN33" s="2307"/>
      <c r="AO33" s="2307"/>
      <c r="AP33" s="2307"/>
      <c r="AQ33" s="382"/>
      <c r="AR33" s="3982" t="str">
        <f>IF(TITLE_NUMBER_PR_CHANGE="",IF(TITLE_NUMBER_PR="","",TITLE_NUMBER_PR),TITLE_NUMBER_PR_CHANGE)</f>
        <v>368-РК</v>
      </c>
      <c r="AS33" s="3982"/>
      <c r="AT33" s="3982"/>
      <c r="AU33" s="3982"/>
      <c r="AV33" s="3982"/>
      <c r="AW33" s="3982"/>
      <c r="AX33" s="3982"/>
      <c r="AY33" s="3982"/>
      <c r="AZ33" s="3982"/>
      <c r="BA33" s="3982"/>
      <c r="BB33" s="3927"/>
      <c r="BC33" s="382"/>
      <c r="BD33" s="336"/>
      <c r="BE33" s="424"/>
      <c r="BF33" s="424"/>
      <c r="BG33" s="424"/>
      <c r="BH33" s="424"/>
      <c r="BI33" s="424"/>
      <c r="BJ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R34" s="3927"/>
      <c r="AS34" s="3927"/>
      <c r="AT34" s="3927"/>
      <c r="AU34" s="3927"/>
      <c r="AV34" s="3927"/>
      <c r="AW34" s="3927"/>
      <c r="AX34" s="3927"/>
      <c r="AY34" s="3927"/>
      <c r="AZ34" s="3927"/>
      <c r="BA34" s="3927"/>
      <c r="BB34" s="3984" t="s">
        <v>430</v>
      </c>
      <c r="BE34" s="424"/>
      <c r="BF34" s="424"/>
      <c r="BG34" s="424"/>
      <c r="BH34" s="424"/>
      <c r="BI34" s="424"/>
      <c r="BJ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R35" s="3985" t="s">
        <v>534</v>
      </c>
      <c r="AS35" s="3985"/>
      <c r="AT35" s="3985"/>
      <c r="AU35" s="3985"/>
      <c r="AV35" s="3985"/>
      <c r="AW35" s="3985"/>
      <c r="AX35" s="3985"/>
      <c r="AY35" s="3985"/>
      <c r="AZ35" s="3985"/>
      <c r="BA35" s="3985"/>
      <c r="BB35" s="3985"/>
      <c r="BJ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3986" t="s">
        <v>305</v>
      </c>
      <c r="AS36" s="3986"/>
      <c r="AT36" s="3986"/>
      <c r="AU36" s="3986"/>
      <c r="AV36" s="3986"/>
      <c r="AW36" s="3986"/>
      <c r="AX36" s="3986"/>
      <c r="AY36" s="3986"/>
      <c r="AZ36" s="3986"/>
      <c r="BA36" s="3986"/>
      <c r="BB36" s="3986"/>
      <c r="BC36" s="2183"/>
      <c r="BD36" s="2183"/>
      <c r="BJ36" s="1211"/>
    </row>
    <row customHeight="1" ht="14.699999999999998">
      <c r="Q37" s="432"/>
      <c r="R37" s="432"/>
      <c r="S37" s="2329" t="s">
        <v>89</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3987" t="s">
        <v>432</v>
      </c>
      <c r="AS37" s="3988"/>
      <c r="AT37" s="3988"/>
      <c r="AU37" s="3988"/>
      <c r="AV37" s="3988"/>
      <c r="AW37" s="3988"/>
      <c r="AX37" s="3988"/>
      <c r="AY37" s="3989"/>
      <c r="AZ37" s="3989"/>
      <c r="BA37" s="3990"/>
      <c r="BB37" s="3991" t="s">
        <v>433</v>
      </c>
      <c r="BC37" s="2336" t="s">
        <v>435</v>
      </c>
      <c r="BD37" s="2183"/>
      <c r="BJ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3994" t="s">
        <v>535</v>
      </c>
      <c r="AS38" s="3995" t="s">
        <v>536</v>
      </c>
      <c r="AT38" s="3995"/>
      <c r="AU38" s="3995"/>
      <c r="AV38" s="3995" t="s">
        <v>537</v>
      </c>
      <c r="AW38" s="3995"/>
      <c r="AX38" s="3995"/>
      <c r="AY38" s="3996" t="s">
        <v>439</v>
      </c>
      <c r="AZ38" s="3997"/>
      <c r="BA38" s="3998"/>
      <c r="BB38" s="3999"/>
      <c r="BC38" s="2337"/>
      <c r="BD38" s="2183"/>
      <c r="BJ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3994"/>
      <c r="AS39" s="3995" t="s">
        <v>538</v>
      </c>
      <c r="AT39" s="3995" t="s">
        <v>539</v>
      </c>
      <c r="AU39" s="3995"/>
      <c r="AV39" s="3995" t="s">
        <v>540</v>
      </c>
      <c r="AW39" s="3995" t="s">
        <v>539</v>
      </c>
      <c r="AX39" s="3995"/>
      <c r="AY39" s="4001"/>
      <c r="AZ39" s="4002"/>
      <c r="BA39" s="4003"/>
      <c r="BB39" s="3999"/>
      <c r="BC39" s="2337"/>
      <c r="BD39" s="2183"/>
      <c r="BE39" s="1692"/>
      <c r="BF39" s="1692"/>
      <c r="BG39" s="1692"/>
      <c r="BH39" s="1692"/>
      <c r="BI39" s="1692"/>
      <c r="BJ39" s="1687">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3994"/>
      <c r="AS40" s="3995"/>
      <c r="AT40" s="3995" t="s">
        <v>541</v>
      </c>
      <c r="AU40" s="3995" t="s">
        <v>542</v>
      </c>
      <c r="AV40" s="3995"/>
      <c r="AW40" s="3995" t="s">
        <v>543</v>
      </c>
      <c r="AX40" s="3995" t="s">
        <v>544</v>
      </c>
      <c r="AY40" s="4005" t="s">
        <v>449</v>
      </c>
      <c r="AZ40" s="4006" t="s">
        <v>450</v>
      </c>
      <c r="BA40" s="4007"/>
      <c r="BB40" s="4008"/>
      <c r="BC40" s="2338"/>
      <c r="BD40" s="2183"/>
      <c r="BJ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4009">
        <f>OFFSET(AR41,0,-1)+1</f>
        <v>5</v>
      </c>
      <c r="AS41" s="4010"/>
      <c r="AT41" s="4010"/>
      <c r="AU41" s="4010"/>
      <c r="AV41" s="4010"/>
      <c r="AW41" s="4010"/>
      <c r="AX41" s="4010"/>
      <c r="AY41" s="4009">
        <f>OFFSET(AY41,0,-1)+1</f>
        <v>1</v>
      </c>
      <c r="AZ41" s="4009">
        <f>OFFSET(AZ41,0,-1)+1</f>
        <v>2</v>
      </c>
      <c r="BA41" s="4009"/>
      <c r="BB41" s="4009">
        <f>OFFSET(BB41,0,-2)+1</f>
        <v>3</v>
      </c>
      <c r="BC41" s="1301">
        <f>OFFSET(BC41,0,-1)</f>
        <v>3</v>
      </c>
      <c r="BD41" s="1538">
        <f>OFFSET(BD41,0,-1)+1</f>
        <v>4</v>
      </c>
      <c r="BE41" s="567"/>
      <c r="BF41" s="567"/>
      <c r="BG41" s="567"/>
      <c r="BH41" s="567"/>
      <c r="BI41" s="567"/>
      <c r="BJ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125</v>
      </c>
      <c r="U42" s="356"/>
      <c r="V42" s="2298"/>
      <c r="W42" s="2299"/>
      <c r="X42" s="2299"/>
      <c r="Y42" s="2299"/>
      <c r="Z42" s="2299"/>
      <c r="AA42" s="2299"/>
      <c r="AB42" s="2299"/>
      <c r="AC42" s="2299"/>
      <c r="AD42" s="2299"/>
      <c r="AE42" s="2299"/>
      <c r="AF42" s="2300"/>
      <c r="AG42" s="2298" t="str">
        <f>INDEX(PT_DIFFERENTIATION_NTAR,MATCH(A42,PT_DIFFERENTIATION_NTAR_ID,0))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AH42" s="2299"/>
      <c r="AI42" s="2299"/>
      <c r="AJ42" s="2299"/>
      <c r="AK42" s="2299"/>
      <c r="AL42" s="2299"/>
      <c r="AM42" s="2299"/>
      <c r="AN42" s="2299"/>
      <c r="AO42" s="2299"/>
      <c r="AP42" s="2299"/>
      <c r="AQ42" s="2299"/>
      <c r="AR42" s="3928"/>
      <c r="AS42" s="3929"/>
      <c r="AT42" s="3929"/>
      <c r="AU42" s="3929"/>
      <c r="AV42" s="3929"/>
      <c r="AW42" s="3929"/>
      <c r="AX42" s="3929"/>
      <c r="AY42" s="3929"/>
      <c r="AZ42" s="3929"/>
      <c r="BA42" s="3929"/>
      <c r="BB42" s="3930"/>
      <c r="BC42" s="2300"/>
      <c r="BD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56"/>
      <c r="BG42" s="556" t="str">
        <f>IF(T42="","",T42)</f>
        <v>Наименование тарифа</v>
      </c>
      <c r="BH42" s="556"/>
      <c r="BI42" s="556"/>
      <c r="BJ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402</v>
      </c>
      <c r="U43" s="356"/>
      <c r="V43" s="2298"/>
      <c r="W43" s="2299"/>
      <c r="X43" s="2299"/>
      <c r="Y43" s="2299"/>
      <c r="Z43" s="2299"/>
      <c r="AA43" s="2299"/>
      <c r="AB43" s="2299"/>
      <c r="AC43" s="2299"/>
      <c r="AD43" s="2299"/>
      <c r="AE43" s="2299"/>
      <c r="AF43" s="2300"/>
      <c r="AG43" s="2298" t="str">
        <f>INDEX(PT_DIFFERENTIATION_TER,MATCH(B43,PT_DIFFERENTIATION_TER_ID,0))</f>
        <v>без дифференциации</v>
      </c>
      <c r="AH43" s="2299"/>
      <c r="AI43" s="2299"/>
      <c r="AJ43" s="2299"/>
      <c r="AK43" s="2299"/>
      <c r="AL43" s="2299"/>
      <c r="AM43" s="2299"/>
      <c r="AN43" s="2299"/>
      <c r="AO43" s="2299"/>
      <c r="AP43" s="2299"/>
      <c r="AQ43" s="2299"/>
      <c r="AR43" s="3928"/>
      <c r="AS43" s="3929"/>
      <c r="AT43" s="3929"/>
      <c r="AU43" s="3929"/>
      <c r="AV43" s="3929"/>
      <c r="AW43" s="3929"/>
      <c r="AX43" s="3929"/>
      <c r="AY43" s="3929"/>
      <c r="AZ43" s="3929"/>
      <c r="BA43" s="3929"/>
      <c r="BB43" s="3930"/>
      <c r="BC43" s="2300"/>
      <c r="BD43" s="1314" t="s">
        <v>403</v>
      </c>
      <c r="BF43" s="556"/>
      <c r="BG43" s="556" t="str">
        <f>IF(T43="","",T43)</f>
        <v>Территория действия тарифа</v>
      </c>
      <c r="BH43" s="556"/>
      <c r="BI43" s="556"/>
      <c r="BJ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532</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3928"/>
      <c r="AS44" s="3929"/>
      <c r="AT44" s="3929"/>
      <c r="AU44" s="3929"/>
      <c r="AV44" s="3929"/>
      <c r="AW44" s="3929"/>
      <c r="AX44" s="3929"/>
      <c r="AY44" s="3929"/>
      <c r="AZ44" s="3929"/>
      <c r="BA44" s="3929"/>
      <c r="BB44" s="3930"/>
      <c r="BC44" s="2300"/>
      <c r="BD44" s="1314" t="s">
        <v>533</v>
      </c>
      <c r="BF44" s="556"/>
      <c r="BG44" s="556" t="str">
        <f>IF(T44="","",T44)</f>
        <v>Наименование централизованной системы горячего водоснабжения</v>
      </c>
      <c r="BH44" s="556"/>
      <c r="BI44" s="556"/>
      <c r="BJ44" s="1211">
        <v>23</v>
      </c>
    </row>
    <row customHeight="1" ht="24">
      <c r="A45" s="1419" t="s">
        <v>253</v>
      </c>
      <c r="B45" s="1419" t="s">
        <v>254</v>
      </c>
      <c r="C45" s="1419" t="s">
        <v>255</v>
      </c>
      <c r="D45" s="1419" t="s">
        <v>545</v>
      </c>
      <c r="E45" s="2315"/>
      <c r="F45" s="2315"/>
      <c r="G45" s="2315"/>
      <c r="H45" s="2315"/>
      <c r="I45" s="2312" t="str">
        <f>S44&amp;".1"</f>
        <v>1.1.1.1</v>
      </c>
      <c r="J45" s="1419"/>
      <c r="K45" s="1419"/>
      <c r="L45" s="1420"/>
      <c r="P45" s="2313">
        <v>1</v>
      </c>
      <c r="Q45" s="1537"/>
      <c r="R45" s="412"/>
      <c r="S45" s="1549" t="str">
        <f>$I45</f>
        <v>1.1.1.1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3931"/>
      <c r="AS45" s="3932"/>
      <c r="AT45" s="3932"/>
      <c r="AU45" s="3932"/>
      <c r="AV45" s="3932"/>
      <c r="AW45" s="3932"/>
      <c r="AX45" s="3932"/>
      <c r="AY45" s="3932"/>
      <c r="AZ45" s="3932"/>
      <c r="BA45" s="3932"/>
      <c r="BB45" s="3933"/>
      <c r="BC45" s="2411"/>
      <c r="BD45" s="1314" t="s">
        <v>486</v>
      </c>
      <c r="BF45" s="556"/>
      <c r="BG45" s="556" t="str">
        <f>IF(T45="","",T45)</f>
        <v>Наименование признака дифференциации</v>
      </c>
      <c r="BH45" s="556"/>
      <c r="BI45" s="556"/>
      <c r="BJ45" s="1211">
        <v>23</v>
      </c>
    </row>
    <row customHeight="1" ht="24">
      <c r="A46" s="1419" t="s">
        <v>253</v>
      </c>
      <c r="B46" s="1419" t="s">
        <v>254</v>
      </c>
      <c r="C46" s="1419" t="s">
        <v>255</v>
      </c>
      <c r="D46" s="1419" t="s">
        <v>545</v>
      </c>
      <c r="E46" s="2315"/>
      <c r="F46" s="2315"/>
      <c r="G46" s="2315"/>
      <c r="H46" s="2315"/>
      <c r="I46" s="2342"/>
      <c r="J46" s="2312" t="str">
        <f>I45&amp;".1"</f>
        <v>1.1.1.1.1</v>
      </c>
      <c r="K46" s="1419"/>
      <c r="L46" s="1420" t="s">
        <v>411</v>
      </c>
      <c r="P46" s="2313"/>
      <c r="Q46" s="2313">
        <v>1</v>
      </c>
      <c r="R46" s="413"/>
      <c r="S46" s="1549" t="str">
        <f>$J46</f>
        <v>1.1.1.1.1</v>
      </c>
      <c r="T46" s="342" t="s">
        <v>412</v>
      </c>
      <c r="U46" s="356"/>
      <c r="V46" s="2301"/>
      <c r="W46" s="2302"/>
      <c r="X46" s="2302"/>
      <c r="Y46" s="2302"/>
      <c r="Z46" s="2302"/>
      <c r="AA46" s="2302"/>
      <c r="AB46" s="2302"/>
      <c r="AC46" s="2302"/>
      <c r="AD46" s="2302"/>
      <c r="AE46" s="2302"/>
      <c r="AF46" s="2303"/>
      <c r="AG46" s="2301" t="s">
        <v>546</v>
      </c>
      <c r="AH46" s="2302"/>
      <c r="AI46" s="2302"/>
      <c r="AJ46" s="2302"/>
      <c r="AK46" s="2302"/>
      <c r="AL46" s="2302"/>
      <c r="AM46" s="2302"/>
      <c r="AN46" s="2302"/>
      <c r="AO46" s="2302"/>
      <c r="AP46" s="2302"/>
      <c r="AQ46" s="2302"/>
      <c r="AR46" s="3934"/>
      <c r="AS46" s="3935"/>
      <c r="AT46" s="3935"/>
      <c r="AU46" s="3935"/>
      <c r="AV46" s="3935"/>
      <c r="AW46" s="3935"/>
      <c r="AX46" s="3935"/>
      <c r="AY46" s="3935"/>
      <c r="AZ46" s="3935"/>
      <c r="BA46" s="3935"/>
      <c r="BB46" s="3936"/>
      <c r="BC46" s="2303"/>
      <c r="BD46" s="1363" t="s">
        <v>487</v>
      </c>
      <c r="BF46" s="556"/>
      <c r="BG46" s="556" t="str">
        <f>IF(T46="","",T46)</f>
        <v>Группа потребителей</v>
      </c>
      <c r="BH46" s="556"/>
      <c r="BI46" s="556"/>
      <c r="BJ46" s="1211">
        <v>23</v>
      </c>
    </row>
    <row customHeight="1" ht="24">
      <c r="A47" s="1419" t="s">
        <v>253</v>
      </c>
      <c r="B47" s="1419" t="s">
        <v>254</v>
      </c>
      <c r="C47" s="1419" t="s">
        <v>255</v>
      </c>
      <c r="D47" s="1419" t="s">
        <v>545</v>
      </c>
      <c r="E47" s="2315"/>
      <c r="F47" s="2315"/>
      <c r="G47" s="2315"/>
      <c r="H47" s="2315"/>
      <c r="I47" s="2342"/>
      <c r="J47" s="2342"/>
      <c r="K47" s="2312" t="str">
        <f>J46&amp;".1"</f>
        <v>1.1.1.1.1.1</v>
      </c>
      <c r="L47" s="1420"/>
      <c r="P47" s="2313"/>
      <c r="Q47" s="2313"/>
      <c r="R47" s="413">
        <v>1</v>
      </c>
      <c r="S47" s="1549" t="str">
        <f>$K47</f>
        <v>1.1.1.1.1.1</v>
      </c>
      <c r="T47" s="1493"/>
      <c r="U47" s="356"/>
      <c r="V47" s="3937"/>
      <c r="W47" s="3937"/>
      <c r="X47" s="3937"/>
      <c r="Y47" s="3937"/>
      <c r="Z47" s="3937"/>
      <c r="AA47" s="3937"/>
      <c r="AB47" s="3937"/>
      <c r="AC47" s="3938"/>
      <c r="AD47" s="3939" t="s">
        <v>67</v>
      </c>
      <c r="AE47" s="4011"/>
      <c r="AF47" s="3939" t="s">
        <v>67</v>
      </c>
      <c r="AG47" s="807"/>
      <c r="AH47" s="807">
        <v>33.68</v>
      </c>
      <c r="AI47" s="807"/>
      <c r="AJ47" s="807"/>
      <c r="AK47" s="807">
        <v>3078.45</v>
      </c>
      <c r="AL47" s="807"/>
      <c r="AM47" s="807"/>
      <c r="AN47" s="3938">
        <v>45658</v>
      </c>
      <c r="AO47" s="2163" t="s">
        <v>67</v>
      </c>
      <c r="AP47" s="4011">
        <v>45838</v>
      </c>
      <c r="AQ47" s="2163" t="s">
        <v>67</v>
      </c>
      <c r="AR47" s="3937"/>
      <c r="AS47" s="3937">
        <v>36.16</v>
      </c>
      <c r="AT47" s="3937"/>
      <c r="AU47" s="3937"/>
      <c r="AV47" s="3937">
        <v>3245.72</v>
      </c>
      <c r="AW47" s="3937"/>
      <c r="AX47" s="3937"/>
      <c r="AY47" s="3938">
        <v>45839</v>
      </c>
      <c r="AZ47" s="3939" t="s">
        <v>67</v>
      </c>
      <c r="BA47" s="4011">
        <v>46022</v>
      </c>
      <c r="BB47" s="3939" t="s">
        <v>67</v>
      </c>
      <c r="BC47" s="1494"/>
      <c r="BD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67">
        <f>STRCHECKDATE(V48:BC48)</f>
      </c>
      <c r="BF47" s="556"/>
      <c r="BG47" s="556" t="str">
        <f>IF(T47="","",T47)</f>
        <v/>
      </c>
      <c r="BH47" s="556"/>
      <c r="BI47" s="556"/>
      <c r="BJ47" s="1211">
        <v>23</v>
      </c>
    </row>
    <row customHeight="1" ht="0">
      <c r="A48" s="1419" t="s">
        <v>253</v>
      </c>
      <c r="B48" s="1419" t="s">
        <v>254</v>
      </c>
      <c r="C48" s="1419" t="s">
        <v>255</v>
      </c>
      <c r="D48" s="1419" t="s">
        <v>545</v>
      </c>
      <c r="E48" s="2315"/>
      <c r="F48" s="2315"/>
      <c r="G48" s="2315"/>
      <c r="H48" s="2315"/>
      <c r="I48" s="2342"/>
      <c r="J48" s="2342"/>
      <c r="K48" s="2312"/>
      <c r="L48" s="1420"/>
      <c r="P48" s="2313"/>
      <c r="Q48" s="2313"/>
      <c r="R48" s="413"/>
      <c r="S48" s="1546"/>
      <c r="T48" s="356"/>
      <c r="U48" s="356"/>
      <c r="V48" s="3940"/>
      <c r="W48" s="3940"/>
      <c r="X48" s="3940"/>
      <c r="Y48" s="3940"/>
      <c r="Z48" s="3940"/>
      <c r="AA48" s="3940"/>
      <c r="AB48" s="3940"/>
      <c r="AC48" s="3941"/>
      <c r="AD48" s="3939"/>
      <c r="AE48" s="4012"/>
      <c r="AF48" s="3939"/>
      <c r="AG48" s="381"/>
      <c r="AH48" s="381"/>
      <c r="AI48" s="381"/>
      <c r="AJ48" s="381"/>
      <c r="AK48" s="381"/>
      <c r="AL48" s="381"/>
      <c r="AM48" s="381"/>
      <c r="AN48" s="2322"/>
      <c r="AO48" s="2163"/>
      <c r="AP48" s="2344"/>
      <c r="AQ48" s="2163"/>
      <c r="AR48" s="3940"/>
      <c r="AS48" s="3940"/>
      <c r="AT48" s="3940"/>
      <c r="AU48" s="3940"/>
      <c r="AV48" s="3940"/>
      <c r="AW48" s="3940"/>
      <c r="AX48" s="3940"/>
      <c r="AY48" s="3941"/>
      <c r="AZ48" s="3939"/>
      <c r="BA48" s="4012"/>
      <c r="BB48" s="3939"/>
      <c r="BC48" s="1495"/>
      <c r="BD48" s="2405"/>
      <c r="BF48" s="556"/>
      <c r="BG48" s="556" t="str">
        <f>IF(T48="","",T48)</f>
        <v/>
      </c>
      <c r="BH48" s="556"/>
      <c r="BI48" s="556"/>
      <c r="BJ48" s="1211">
        <v>0</v>
      </c>
    </row>
    <row customHeight="1" ht="21">
      <c r="A49" s="1419" t="s">
        <v>253</v>
      </c>
      <c r="B49" s="1419" t="s">
        <v>254</v>
      </c>
      <c r="C49" s="1419" t="s">
        <v>255</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013"/>
      <c r="AS49" s="4014"/>
      <c r="AT49" s="4015"/>
      <c r="AU49" s="4016"/>
      <c r="AV49" s="4017"/>
      <c r="AW49" s="4018"/>
      <c r="AX49" s="4019"/>
      <c r="AY49" s="4020"/>
      <c r="AZ49" s="4021"/>
      <c r="BA49" s="4022"/>
      <c r="BB49" s="4023"/>
      <c r="BC49" s="423"/>
      <c r="BD49" s="1314" t="s">
        <v>489</v>
      </c>
      <c r="BF49" s="556"/>
      <c r="BG49" s="556" t="str">
        <f>IF(T49="","",T49)</f>
        <v>Добавить значение признака дифференциации</v>
      </c>
      <c r="BH49" s="556"/>
      <c r="BI49" s="556"/>
      <c r="BJ49" s="1211">
        <v>20</v>
      </c>
    </row>
    <row s="4024" customFormat="1" customHeight="1" ht="23.25">
      <c r="A50" s="4025"/>
      <c r="B50" s="4025"/>
      <c r="C50" s="4025"/>
      <c r="D50" s="4025"/>
      <c r="E50" s="4026"/>
      <c r="F50" s="4026"/>
      <c r="G50" s="4026"/>
      <c r="H50" s="4026"/>
      <c r="I50" s="4027"/>
      <c r="J50" s="4028" t="str">
        <f>I45&amp;".2"</f>
        <v>1.1.1.1.2</v>
      </c>
      <c r="K50" s="4025"/>
      <c r="L50" s="4029" t="s">
        <v>411</v>
      </c>
      <c r="M50" s="4030"/>
      <c r="N50" s="4030"/>
      <c r="O50" s="4030"/>
      <c r="P50" s="4031"/>
      <c r="Q50" s="4032" t="s">
        <v>534</v>
      </c>
      <c r="R50" s="4033"/>
      <c r="S50" s="4034" t="str">
        <f>$J50</f>
        <v>1.1.1.1.2</v>
      </c>
      <c r="T50" s="4035" t="s">
        <v>412</v>
      </c>
      <c r="U50" s="4036"/>
      <c r="V50" s="3934"/>
      <c r="W50" s="3935"/>
      <c r="X50" s="3935"/>
      <c r="Y50" s="3935"/>
      <c r="Z50" s="3935"/>
      <c r="AA50" s="3935"/>
      <c r="AB50" s="3935"/>
      <c r="AC50" s="3935"/>
      <c r="AD50" s="3935"/>
      <c r="AE50" s="3935"/>
      <c r="AF50" s="3936"/>
      <c r="AG50" s="3934" t="s">
        <v>547</v>
      </c>
      <c r="AH50" s="3935"/>
      <c r="AI50" s="3935"/>
      <c r="AJ50" s="3935"/>
      <c r="AK50" s="3935"/>
      <c r="AL50" s="3935"/>
      <c r="AM50" s="3935"/>
      <c r="AN50" s="3935"/>
      <c r="AO50" s="3935"/>
      <c r="AP50" s="3935"/>
      <c r="AQ50" s="3935"/>
      <c r="AR50" s="3934"/>
      <c r="AS50" s="3935"/>
      <c r="AT50" s="3935"/>
      <c r="AU50" s="3935"/>
      <c r="AV50" s="3935"/>
      <c r="AW50" s="3935"/>
      <c r="AX50" s="3935"/>
      <c r="AY50" s="3935"/>
      <c r="AZ50" s="3935"/>
      <c r="BA50" s="3935"/>
      <c r="BB50" s="3936"/>
      <c r="BC50" s="3936"/>
      <c r="BD50" s="4037" t="s">
        <v>487</v>
      </c>
      <c r="BE50" s="3984"/>
      <c r="BF50" s="4038"/>
      <c r="BG50" s="4038" t="str">
        <f>IF(T50="","",T50)</f>
        <v>Группа потребителей</v>
      </c>
      <c r="BH50" s="4038"/>
      <c r="BI50" s="4038"/>
      <c r="BJ50" s="3927">
        <v>0</v>
      </c>
    </row>
    <row s="4039" customFormat="1" customHeight="1" ht="23.25">
      <c r="A51" s="4025"/>
      <c r="B51" s="4025"/>
      <c r="C51" s="4025"/>
      <c r="D51" s="4025"/>
      <c r="E51" s="4026"/>
      <c r="F51" s="4026"/>
      <c r="G51" s="4026"/>
      <c r="H51" s="4026"/>
      <c r="I51" s="4027"/>
      <c r="J51" s="4027" t="str">
        <f>I45&amp;".1"</f>
        <v>1.1.1.1.1</v>
      </c>
      <c r="K51" s="4028" t="str">
        <f>J50&amp;".1"</f>
        <v>1.1.1.1.2.1</v>
      </c>
      <c r="L51" s="4029"/>
      <c r="M51" s="4030"/>
      <c r="N51" s="4030"/>
      <c r="O51" s="4030"/>
      <c r="P51" s="4031"/>
      <c r="Q51" s="4031"/>
      <c r="R51" s="4033">
        <v>1</v>
      </c>
      <c r="S51" s="4034" t="str">
        <f>$K51</f>
        <v>1.1.1.1.2.1</v>
      </c>
      <c r="T51" s="4040"/>
      <c r="U51" s="4036"/>
      <c r="V51" s="3937"/>
      <c r="W51" s="3937"/>
      <c r="X51" s="3937"/>
      <c r="Y51" s="3937"/>
      <c r="Z51" s="3937"/>
      <c r="AA51" s="3937"/>
      <c r="AB51" s="3937"/>
      <c r="AC51" s="3938"/>
      <c r="AD51" s="3939" t="s">
        <v>67</v>
      </c>
      <c r="AE51" s="3938"/>
      <c r="AF51" s="3939" t="s">
        <v>67</v>
      </c>
      <c r="AG51" s="3937"/>
      <c r="AH51" s="3937">
        <v>40.42</v>
      </c>
      <c r="AI51" s="3937"/>
      <c r="AJ51" s="3937"/>
      <c r="AK51" s="3937">
        <v>3694.14</v>
      </c>
      <c r="AL51" s="3937"/>
      <c r="AM51" s="3937"/>
      <c r="AN51" s="3938">
        <v>45658</v>
      </c>
      <c r="AO51" s="3939" t="s">
        <v>67</v>
      </c>
      <c r="AP51" s="4011">
        <v>45838</v>
      </c>
      <c r="AQ51" s="3939" t="s">
        <v>67</v>
      </c>
      <c r="AR51" s="3937"/>
      <c r="AS51" s="3937">
        <v>43.39</v>
      </c>
      <c r="AT51" s="3937"/>
      <c r="AU51" s="3937"/>
      <c r="AV51" s="3937">
        <v>3894.86</v>
      </c>
      <c r="AW51" s="3937"/>
      <c r="AX51" s="3937"/>
      <c r="AY51" s="3938">
        <v>45839</v>
      </c>
      <c r="AZ51" s="3939" t="s">
        <v>67</v>
      </c>
      <c r="BA51" s="3938">
        <v>46022</v>
      </c>
      <c r="BB51" s="3939" t="s">
        <v>67</v>
      </c>
      <c r="BC51" s="4041"/>
      <c r="BD51" s="4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3984">
        <f>STRCHECKDATE(V52:BC52)</f>
      </c>
      <c r="BF51" s="4038"/>
      <c r="BG51" s="4038" t="str">
        <f>IF(T51="","",T51)</f>
        <v/>
      </c>
      <c r="BH51" s="4038"/>
      <c r="BI51" s="4038"/>
      <c r="BJ51" s="3927">
        <v>0</v>
      </c>
    </row>
    <row s="4043" customFormat="1" customHeight="1" ht="14.25">
      <c r="A52" s="4025"/>
      <c r="B52" s="4025"/>
      <c r="C52" s="4025"/>
      <c r="D52" s="4025"/>
      <c r="E52" s="4026"/>
      <c r="F52" s="4026"/>
      <c r="G52" s="4026"/>
      <c r="H52" s="4026"/>
      <c r="I52" s="4027"/>
      <c r="J52" s="4027" t="str">
        <f>I45&amp;".1"</f>
        <v>1.1.1.1.1</v>
      </c>
      <c r="K52" s="4028"/>
      <c r="L52" s="4029"/>
      <c r="M52" s="4030"/>
      <c r="N52" s="4030"/>
      <c r="O52" s="4030"/>
      <c r="P52" s="4031"/>
      <c r="Q52" s="4031"/>
      <c r="R52" s="4033"/>
      <c r="S52" s="4044"/>
      <c r="T52" s="4036"/>
      <c r="U52" s="4036"/>
      <c r="V52" s="3940"/>
      <c r="W52" s="3940"/>
      <c r="X52" s="3940"/>
      <c r="Y52" s="3940"/>
      <c r="Z52" s="3940"/>
      <c r="AA52" s="3940"/>
      <c r="AB52" s="3940"/>
      <c r="AC52" s="3941"/>
      <c r="AD52" s="3939"/>
      <c r="AE52" s="3941"/>
      <c r="AF52" s="3939"/>
      <c r="AG52" s="3940"/>
      <c r="AH52" s="3940"/>
      <c r="AI52" s="3940"/>
      <c r="AJ52" s="3940"/>
      <c r="AK52" s="3940"/>
      <c r="AL52" s="3940"/>
      <c r="AM52" s="3940"/>
      <c r="AN52" s="3941"/>
      <c r="AO52" s="3939"/>
      <c r="AP52" s="4012"/>
      <c r="AQ52" s="3939"/>
      <c r="AR52" s="3940"/>
      <c r="AS52" s="3940"/>
      <c r="AT52" s="3940"/>
      <c r="AU52" s="3940"/>
      <c r="AV52" s="3940"/>
      <c r="AW52" s="3940"/>
      <c r="AX52" s="3940"/>
      <c r="AY52" s="3941"/>
      <c r="AZ52" s="3939"/>
      <c r="BA52" s="3941"/>
      <c r="BB52" s="3939"/>
      <c r="BC52" s="4045"/>
      <c r="BD52" s="4042"/>
      <c r="BE52" s="3984"/>
      <c r="BF52" s="4038"/>
      <c r="BG52" s="4038" t="str">
        <f>IF(T52="","",T52)</f>
        <v/>
      </c>
      <c r="BH52" s="4038"/>
      <c r="BI52" s="4038"/>
      <c r="BJ52" s="3927">
        <v>0</v>
      </c>
    </row>
    <row s="4046" customFormat="1" customHeight="1" ht="21">
      <c r="A53" s="4025"/>
      <c r="B53" s="4025"/>
      <c r="C53" s="4025"/>
      <c r="D53" s="4025"/>
      <c r="E53" s="4026"/>
      <c r="F53" s="4026"/>
      <c r="G53" s="4026"/>
      <c r="H53" s="4026"/>
      <c r="I53" s="4027"/>
      <c r="J53" s="4028" t="str">
        <f>I45&amp;".1"</f>
        <v>1.1.1.1.1</v>
      </c>
      <c r="K53" s="4025"/>
      <c r="L53" s="4029"/>
      <c r="M53" s="4030"/>
      <c r="N53" s="4030"/>
      <c r="O53" s="4030"/>
      <c r="P53" s="4031"/>
      <c r="Q53" s="4031"/>
      <c r="R53" s="4047"/>
      <c r="S53" s="4048"/>
      <c r="T53" s="4049" t="s">
        <v>488</v>
      </c>
      <c r="U53" s="4050"/>
      <c r="V53" s="4051"/>
      <c r="W53" s="4052"/>
      <c r="X53" s="4053"/>
      <c r="Y53" s="4054"/>
      <c r="Z53" s="4055"/>
      <c r="AA53" s="4056"/>
      <c r="AB53" s="4057"/>
      <c r="AC53" s="4058"/>
      <c r="AD53" s="4059"/>
      <c r="AE53" s="4060"/>
      <c r="AF53" s="4061"/>
      <c r="AG53" s="4062"/>
      <c r="AH53" s="4063"/>
      <c r="AI53" s="4064"/>
      <c r="AJ53" s="4065"/>
      <c r="AK53" s="4066"/>
      <c r="AL53" s="4067"/>
      <c r="AM53" s="4068"/>
      <c r="AN53" s="4069"/>
      <c r="AO53" s="4070"/>
      <c r="AP53" s="4071"/>
      <c r="AQ53" s="4072"/>
      <c r="AR53" s="4073"/>
      <c r="AS53" s="4074"/>
      <c r="AT53" s="4075"/>
      <c r="AU53" s="4076"/>
      <c r="AV53" s="4077"/>
      <c r="AW53" s="4078"/>
      <c r="AX53" s="4079"/>
      <c r="AY53" s="4080"/>
      <c r="AZ53" s="4081"/>
      <c r="BA53" s="4082"/>
      <c r="BB53" s="4083"/>
      <c r="BC53" s="4084"/>
      <c r="BD53" s="4085" t="s">
        <v>489</v>
      </c>
      <c r="BE53" s="3984"/>
      <c r="BF53" s="4038"/>
      <c r="BG53" s="4038" t="str">
        <f>IF(T53="","",T53)</f>
        <v>Добавить значение признака дифференциации</v>
      </c>
      <c r="BH53" s="4038"/>
      <c r="BI53" s="4038"/>
      <c r="BJ53" s="3927">
        <v>0</v>
      </c>
    </row>
    <row customHeight="1" ht="22.049999999999997">
      <c r="A54" s="1419" t="s">
        <v>253</v>
      </c>
      <c r="B54" s="1419" t="s">
        <v>254</v>
      </c>
      <c r="C54" s="1419" t="s">
        <v>255</v>
      </c>
      <c r="D54" s="1419" t="s">
        <v>545</v>
      </c>
      <c r="E54" s="2315"/>
      <c r="F54" s="2315"/>
      <c r="G54" s="2315"/>
      <c r="H54" s="2315"/>
      <c r="I54" s="2312"/>
      <c r="J54" s="1419"/>
      <c r="K54" s="1419"/>
      <c r="L54" s="1420"/>
      <c r="P54" s="2313"/>
      <c r="Q54" s="1537"/>
      <c r="R54" s="412"/>
      <c r="S54" s="1334"/>
      <c r="T54" s="421" t="s">
        <v>417</v>
      </c>
      <c r="U54" s="423"/>
      <c r="V54" s="423"/>
      <c r="W54" s="656"/>
      <c r="X54" s="656"/>
      <c r="Y54" s="656"/>
      <c r="Z54" s="656"/>
      <c r="AA54" s="656"/>
      <c r="AB54" s="656"/>
      <c r="AC54" s="423"/>
      <c r="AD54" s="423"/>
      <c r="AE54" s="423"/>
      <c r="AF54" s="422"/>
      <c r="AG54" s="423"/>
      <c r="AH54" s="656"/>
      <c r="AI54" s="656"/>
      <c r="AJ54" s="656"/>
      <c r="AK54" s="656"/>
      <c r="AL54" s="656"/>
      <c r="AM54" s="423"/>
      <c r="AN54" s="423"/>
      <c r="AO54" s="423"/>
      <c r="AP54" s="423"/>
      <c r="AQ54" s="422"/>
      <c r="AR54" s="4086"/>
      <c r="AS54" s="4087"/>
      <c r="AT54" s="4088"/>
      <c r="AU54" s="4089"/>
      <c r="AV54" s="4090"/>
      <c r="AW54" s="4091"/>
      <c r="AX54" s="4092"/>
      <c r="AY54" s="4093"/>
      <c r="AZ54" s="4094"/>
      <c r="BA54" s="4095"/>
      <c r="BB54" s="4096"/>
      <c r="BC54" s="423"/>
      <c r="BD54" s="1496"/>
      <c r="BF54" s="556"/>
      <c r="BG54" s="556" t="str">
        <f>IF(T54="","",T54)</f>
        <v>Добавить группу потребителей</v>
      </c>
      <c r="BH54" s="556"/>
      <c r="BI54" s="556"/>
      <c r="BJ54" s="1211">
        <v>21</v>
      </c>
    </row>
    <row customHeight="1" ht="22.049999999999997">
      <c r="A55" s="1419" t="s">
        <v>253</v>
      </c>
      <c r="B55" s="1419" t="s">
        <v>254</v>
      </c>
      <c r="C55" s="1419" t="s">
        <v>255</v>
      </c>
      <c r="D55" s="1419" t="s">
        <v>545</v>
      </c>
      <c r="E55" s="2315"/>
      <c r="F55" s="2315"/>
      <c r="G55" s="2315"/>
      <c r="H55" s="2314"/>
      <c r="I55" s="1419"/>
      <c r="J55" s="1419"/>
      <c r="K55" s="1419"/>
      <c r="L55" s="1420"/>
      <c r="M55" s="1421"/>
      <c r="N55" s="1421"/>
      <c r="O55" s="593"/>
      <c r="P55" s="416"/>
      <c r="Q55" s="431"/>
      <c r="R55" s="411"/>
      <c r="S55" s="1334"/>
      <c r="T55" s="428" t="s">
        <v>490</v>
      </c>
      <c r="U55" s="423"/>
      <c r="V55" s="423"/>
      <c r="W55" s="656"/>
      <c r="X55" s="656"/>
      <c r="Y55" s="656"/>
      <c r="Z55" s="656"/>
      <c r="AA55" s="656"/>
      <c r="AB55" s="656"/>
      <c r="AC55" s="423"/>
      <c r="AD55" s="423"/>
      <c r="AE55" s="423"/>
      <c r="AF55" s="422"/>
      <c r="AG55" s="423"/>
      <c r="AH55" s="656"/>
      <c r="AI55" s="656"/>
      <c r="AJ55" s="656"/>
      <c r="AK55" s="656"/>
      <c r="AL55" s="656"/>
      <c r="AM55" s="423"/>
      <c r="AN55" s="423"/>
      <c r="AO55" s="423"/>
      <c r="AP55" s="423"/>
      <c r="AQ55" s="422"/>
      <c r="AR55" s="4097"/>
      <c r="AS55" s="4098"/>
      <c r="AT55" s="4099"/>
      <c r="AU55" s="4100"/>
      <c r="AV55" s="4101"/>
      <c r="AW55" s="4102"/>
      <c r="AX55" s="4103"/>
      <c r="AY55" s="4104"/>
      <c r="AZ55" s="4105"/>
      <c r="BA55" s="4106"/>
      <c r="BB55" s="4107"/>
      <c r="BC55" s="423"/>
      <c r="BD55" s="359"/>
      <c r="BF55" s="556"/>
      <c r="BG55" s="556" t="str">
        <f>IF(T55="","",T55)</f>
        <v>Добавить наименование признака дифференциации</v>
      </c>
      <c r="BH55" s="556"/>
      <c r="BI55" s="556"/>
      <c r="BJ55" s="1211">
        <v>21</v>
      </c>
    </row>
    <row s="2850" customFormat="1" customHeight="1" ht="0">
      <c r="A56" s="1399" t="s">
        <v>253</v>
      </c>
      <c r="B56" s="1399" t="s">
        <v>254</v>
      </c>
      <c r="C56" s="1370"/>
      <c r="D56" s="1370"/>
      <c r="E56" s="2315"/>
      <c r="F56" s="2314"/>
      <c r="G56" s="1370"/>
      <c r="H56" s="1370"/>
      <c r="I56" s="1370"/>
      <c r="J56" s="1370"/>
      <c r="K56" s="1370"/>
      <c r="L56" s="1550"/>
      <c r="M56" s="1377"/>
      <c r="N56" s="1377"/>
      <c r="P56" s="1372"/>
      <c r="Q56" s="1373"/>
      <c r="R56" s="1372"/>
      <c r="S56" s="1378"/>
      <c r="T56" s="1381" t="s">
        <v>256</v>
      </c>
      <c r="U56" s="1380"/>
      <c r="V56" s="1380"/>
      <c r="W56" s="1380"/>
      <c r="X56" s="1380"/>
      <c r="Y56" s="1380"/>
      <c r="Z56" s="1380"/>
      <c r="AA56" s="1380"/>
      <c r="AB56" s="1380"/>
      <c r="AC56" s="1380"/>
      <c r="AD56" s="1380"/>
      <c r="AE56" s="1380"/>
      <c r="AF56" s="1380"/>
      <c r="AG56" s="1380"/>
      <c r="AH56" s="1380"/>
      <c r="AI56" s="1380"/>
      <c r="AJ56" s="1380"/>
      <c r="AK56" s="1380"/>
      <c r="AL56" s="1380"/>
      <c r="AM56" s="1380"/>
      <c r="AN56" s="1380"/>
      <c r="AO56" s="1380"/>
      <c r="AP56" s="1380"/>
      <c r="AQ56" s="1380"/>
      <c r="AR56" s="3975"/>
      <c r="AS56" s="3975"/>
      <c r="AT56" s="3975"/>
      <c r="AU56" s="3975"/>
      <c r="AV56" s="3975"/>
      <c r="AW56" s="3975"/>
      <c r="AX56" s="3975"/>
      <c r="AY56" s="3975"/>
      <c r="AZ56" s="3975"/>
      <c r="BA56" s="3975"/>
      <c r="BB56" s="3975"/>
      <c r="BC56" s="1380"/>
      <c r="BD56" s="1380"/>
      <c r="BF56" s="845"/>
      <c r="BG56" s="845" t="str">
        <f>IF(T56="","",T56)</f>
        <v>Добавить централизованную систему для дифференциации</v>
      </c>
      <c r="BH56" s="845"/>
      <c r="BI56" s="845"/>
      <c r="BJ56" s="574">
        <v>0</v>
      </c>
    </row>
    <row s="2850" customFormat="1" customHeight="1" ht="0">
      <c r="A57" s="1399" t="s">
        <v>253</v>
      </c>
      <c r="B57" s="1399"/>
      <c r="C57" s="1399"/>
      <c r="D57" s="1399"/>
      <c r="E57" s="2314"/>
      <c r="F57" s="1399"/>
      <c r="G57" s="1399"/>
      <c r="H57" s="1399"/>
      <c r="I57" s="1399"/>
      <c r="J57" s="1399"/>
      <c r="K57" s="1399"/>
      <c r="L57" s="1402"/>
      <c r="M57" s="1377"/>
      <c r="N57" s="1377"/>
      <c r="O57" s="574"/>
      <c r="P57" s="436"/>
      <c r="Q57" s="1400"/>
      <c r="R57" s="436"/>
      <c r="S57" s="1378"/>
      <c r="T57" s="1381" t="s">
        <v>257</v>
      </c>
      <c r="U57" s="1380"/>
      <c r="V57" s="1380"/>
      <c r="W57" s="1380"/>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3975"/>
      <c r="AS57" s="3975"/>
      <c r="AT57" s="3975"/>
      <c r="AU57" s="3975"/>
      <c r="AV57" s="3975"/>
      <c r="AW57" s="3975"/>
      <c r="AX57" s="3975"/>
      <c r="AY57" s="3975"/>
      <c r="AZ57" s="3975"/>
      <c r="BA57" s="3975"/>
      <c r="BB57" s="3975"/>
      <c r="BC57" s="1380"/>
      <c r="BD57" s="1380"/>
      <c r="BF57" s="556"/>
      <c r="BG57" s="556" t="str">
        <f>IF(T57="","",T57)</f>
        <v>Добавить территорию для дифференциации</v>
      </c>
      <c r="BH57" s="556"/>
      <c r="BI57" s="556"/>
      <c r="BJ57" s="567">
        <v>0</v>
      </c>
    </row>
    <row s="2850" customFormat="1" customHeight="1" ht="0">
      <c r="A58" s="1370"/>
      <c r="B58" s="1370"/>
      <c r="C58" s="1370"/>
      <c r="D58" s="1370"/>
      <c r="E58" s="1399"/>
      <c r="F58" s="1370"/>
      <c r="G58" s="1370"/>
      <c r="H58" s="1370"/>
      <c r="I58" s="1370"/>
      <c r="J58" s="1370"/>
      <c r="K58" s="1370"/>
      <c r="L58" s="1550"/>
      <c r="M58" s="1377"/>
      <c r="N58" s="1377"/>
      <c r="P58" s="1372"/>
      <c r="Q58" s="1373"/>
      <c r="R58" s="1372"/>
      <c r="S58" s="1378"/>
      <c r="T58" s="1381" t="s">
        <v>258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3975"/>
      <c r="AS58" s="3975"/>
      <c r="AT58" s="3975"/>
      <c r="AU58" s="3975"/>
      <c r="AV58" s="3975"/>
      <c r="AW58" s="3975"/>
      <c r="AX58" s="3975"/>
      <c r="AY58" s="3975"/>
      <c r="AZ58" s="3975"/>
      <c r="BA58" s="3975"/>
      <c r="BB58" s="3975"/>
      <c r="BC58" s="1380"/>
      <c r="BD58" s="1380"/>
      <c r="BF58" s="845"/>
      <c r="BG58" s="845" t="str">
        <f>IF(T58="","",T58)</f>
        <v>Добавить наименование тарифа</v>
      </c>
      <c r="BH58" s="845"/>
      <c r="BI58" s="845"/>
      <c r="BJ58" s="574">
        <v>0</v>
      </c>
    </row>
    <row customHeight="1" ht="11.549999999999999">
      <c r="M59" s="1216"/>
      <c r="N59" s="1216"/>
      <c r="O59" s="593"/>
      <c r="P59" s="1211"/>
      <c r="Q59" s="1211"/>
      <c r="R59" s="1211"/>
      <c r="S59" s="1211"/>
      <c r="AR59" s="3927"/>
      <c r="AS59" s="3927"/>
      <c r="AT59" s="3927"/>
      <c r="AU59" s="3927"/>
      <c r="AV59" s="3927"/>
      <c r="AW59" s="3927"/>
      <c r="AX59" s="3927"/>
      <c r="AY59" s="3927"/>
      <c r="AZ59" s="3927"/>
      <c r="BA59" s="3927"/>
      <c r="BB59" s="3927"/>
      <c r="BE59" s="1211"/>
      <c r="BF59" s="1211"/>
      <c r="BG59" s="1211"/>
      <c r="BH59" s="1211"/>
      <c r="BI59" s="1211"/>
      <c r="BJ59" s="1211">
        <v>11</v>
      </c>
    </row>
    <row customHeight="1" ht="14.699999999999998">
      <c r="O60" s="593"/>
      <c r="S60" s="1309"/>
      <c r="T60" s="2341"/>
      <c r="U60" s="2341"/>
      <c r="V60" s="2341"/>
      <c r="W60" s="2341"/>
      <c r="X60" s="2341"/>
      <c r="Y60" s="2341"/>
      <c r="Z60" s="2341"/>
      <c r="AA60" s="2341"/>
      <c r="AB60" s="2341"/>
      <c r="AC60" s="2341"/>
      <c r="AD60" s="2341"/>
      <c r="AE60" s="2341"/>
      <c r="AF60" s="2341"/>
      <c r="AG60" s="2341"/>
      <c r="AH60" s="2341"/>
      <c r="AI60" s="2341"/>
      <c r="AJ60" s="2341"/>
      <c r="AK60" s="2341"/>
      <c r="AL60" s="2341"/>
      <c r="AM60" s="2341"/>
      <c r="AN60" s="2341"/>
      <c r="AO60" s="2341"/>
      <c r="AP60" s="2341"/>
      <c r="AQ60" s="2341"/>
      <c r="AR60" s="4108"/>
      <c r="AS60" s="4108"/>
      <c r="AT60" s="4108"/>
      <c r="AU60" s="4108"/>
      <c r="AV60" s="4108"/>
      <c r="AW60" s="4108"/>
      <c r="AX60" s="4108"/>
      <c r="AY60" s="4108"/>
      <c r="AZ60" s="4108"/>
      <c r="BA60" s="4108"/>
      <c r="BB60" s="4108"/>
      <c r="BC60" s="2341"/>
      <c r="BD60" s="2341"/>
      <c r="BJ60" s="1211">
        <v>14</v>
      </c>
    </row>
    <row customHeight="1" ht="14.699999999999998">
      <c r="O61" s="593"/>
      <c r="AR61" s="3927"/>
      <c r="AS61" s="3927"/>
      <c r="AT61" s="3927"/>
      <c r="AU61" s="3927"/>
      <c r="AV61" s="3927"/>
      <c r="AW61" s="3927"/>
      <c r="AX61" s="3927"/>
      <c r="AY61" s="3927"/>
      <c r="AZ61" s="3927"/>
      <c r="BA61" s="3927"/>
      <c r="BB61" s="3927"/>
      <c r="BJ61" s="1211">
        <v>14</v>
      </c>
    </row>
    <row customHeight="1" ht="14.699999999999998">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N62" s="2341"/>
      <c r="AO62" s="2341"/>
      <c r="AP62" s="2341"/>
      <c r="AQ62" s="2341"/>
      <c r="AR62" s="4108"/>
      <c r="AS62" s="4108"/>
      <c r="AT62" s="4108"/>
      <c r="AU62" s="4108"/>
      <c r="AV62" s="4108"/>
      <c r="AW62" s="4108"/>
      <c r="AX62" s="4108"/>
      <c r="AY62" s="4108"/>
      <c r="AZ62" s="4108"/>
      <c r="BA62" s="4108"/>
      <c r="BB62" s="4108"/>
      <c r="BC62" s="2341"/>
      <c r="BD62" s="2341"/>
      <c r="BJ62" s="1211">
        <v>14</v>
      </c>
    </row>
    <row customHeight="1" ht="22.5" hidden="1">
      <c r="A63" s="1216" t="s">
        <v>83</v>
      </c>
      <c r="B63" s="1216">
        <v>0</v>
      </c>
      <c r="C63" s="1216">
        <v>0</v>
      </c>
      <c r="D63" s="1216">
        <v>0</v>
      </c>
      <c r="E63" s="1216">
        <v>0</v>
      </c>
      <c r="F63" s="1216">
        <v>0</v>
      </c>
      <c r="G63" s="1216">
        <v>0</v>
      </c>
      <c r="H63" s="1216">
        <v>0</v>
      </c>
      <c r="I63" s="1216">
        <v>0</v>
      </c>
      <c r="J63" s="1216">
        <v>0</v>
      </c>
      <c r="K63" s="1216">
        <v>0</v>
      </c>
      <c r="L63" s="1534">
        <v>0</v>
      </c>
      <c r="M63" s="1418">
        <v>0</v>
      </c>
      <c r="N63" s="1418">
        <v>0</v>
      </c>
      <c r="O63" s="1418">
        <v>0</v>
      </c>
      <c r="P63" s="1529">
        <v>3</v>
      </c>
      <c r="Q63" s="400">
        <v>3</v>
      </c>
      <c r="R63" s="400">
        <v>3</v>
      </c>
      <c r="S63" s="637">
        <v>12</v>
      </c>
      <c r="T63" s="1211">
        <v>35</v>
      </c>
      <c r="U63" s="1211">
        <v>0</v>
      </c>
      <c r="V63" s="1211">
        <v>0</v>
      </c>
      <c r="W63" s="1687">
        <v>0</v>
      </c>
      <c r="X63" s="1687">
        <v>0</v>
      </c>
      <c r="Y63" s="1687">
        <v>0</v>
      </c>
      <c r="Z63" s="1687">
        <v>0</v>
      </c>
      <c r="AA63" s="1687">
        <v>0</v>
      </c>
      <c r="AB63" s="1687">
        <v>0</v>
      </c>
      <c r="AC63" s="1211">
        <v>0</v>
      </c>
      <c r="AD63" s="1211">
        <v>0</v>
      </c>
      <c r="AE63" s="1211">
        <v>0</v>
      </c>
      <c r="AF63" s="1211">
        <v>0</v>
      </c>
      <c r="AG63" s="1211">
        <v>19</v>
      </c>
      <c r="AH63" s="1687">
        <v>19</v>
      </c>
      <c r="AI63" s="1687">
        <v>19</v>
      </c>
      <c r="AJ63" s="1687">
        <v>19</v>
      </c>
      <c r="AK63" s="1687">
        <v>19</v>
      </c>
      <c r="AL63" s="1687">
        <v>19</v>
      </c>
      <c r="AM63" s="1211">
        <v>19</v>
      </c>
      <c r="AN63" s="1211">
        <v>11</v>
      </c>
      <c r="AO63" s="1211">
        <v>3</v>
      </c>
      <c r="AP63" s="1211">
        <v>11</v>
      </c>
      <c r="AQ63" s="1211">
        <v>0</v>
      </c>
      <c r="AR63" s="3927">
        <v>0</v>
      </c>
      <c r="AS63" s="3927">
        <v>0</v>
      </c>
      <c r="AT63" s="3927">
        <v>0</v>
      </c>
      <c r="AU63" s="3927">
        <v>0</v>
      </c>
      <c r="AV63" s="3927">
        <v>0</v>
      </c>
      <c r="AW63" s="3927">
        <v>0</v>
      </c>
      <c r="AX63" s="3927">
        <v>0</v>
      </c>
      <c r="AY63" s="3927">
        <v>0</v>
      </c>
      <c r="AZ63" s="3927">
        <v>0</v>
      </c>
      <c r="BA63" s="3927">
        <v>0</v>
      </c>
      <c r="BB63" s="3927">
        <v>0</v>
      </c>
      <c r="BC63" s="1211">
        <v>4</v>
      </c>
      <c r="BD63" s="1211">
        <v>115</v>
      </c>
      <c r="BE63" s="567">
        <v>10</v>
      </c>
      <c r="BF63" s="567">
        <v>10</v>
      </c>
      <c r="BG63" s="567">
        <v>10</v>
      </c>
      <c r="BH63" s="567">
        <v>10</v>
      </c>
      <c r="BI63" s="567">
        <v>10</v>
      </c>
      <c r="BJ63" s="1211">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2DF8-CBB1-12E6-56EF-A068B6B5A4A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"Боровский завод радиотехнологического оснащения"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конкурентной политики Калужской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конкурентной политики Калужской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45642.49190972222</v>
      </c>
      <c r="W28" s="2320"/>
      <c r="X28" s="2320"/>
      <c r="Y28" s="2320"/>
      <c r="Z28" s="2320"/>
      <c r="AA28" s="2320"/>
      <c r="AB28" s="2320"/>
      <c r="AC28" s="2320"/>
      <c r="AD28" s="2320"/>
      <c r="AE28" s="2320"/>
      <c r="AF28" s="382"/>
      <c r="AG28" s="2320" t="str">
        <f>IF(TITLE_DATE_PR_CHANGE="",IF(TITLE_DATE_PR="","",TITLE_DATE_PR),TITLE_DATE_PR_CHANGE)</f>
        <v>45642.49190972222</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368-РК</v>
      </c>
      <c r="W29" s="2307"/>
      <c r="X29" s="2307"/>
      <c r="Y29" s="2307"/>
      <c r="Z29" s="2307"/>
      <c r="AA29" s="2307"/>
      <c r="AB29" s="2307"/>
      <c r="AC29" s="2307"/>
      <c r="AD29" s="2307"/>
      <c r="AE29" s="2307"/>
      <c r="AF29" s="382"/>
      <c r="AG29" s="2307" t="str">
        <f>IF(TITLE_NUMBER_PR_CHANGE="",IF(TITLE_NUMBER_PR="","",TITLE_NUMBER_PR),TITLE_NUMBER_PR_CHANGE)</f>
        <v>368-РК</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сайт министерства конкурентной политики Калужской области</v>
      </c>
      <c r="W30" s="2307"/>
      <c r="X30" s="2307"/>
      <c r="Y30" s="2307"/>
      <c r="Z30" s="2307"/>
      <c r="AA30" s="2307"/>
      <c r="AB30" s="2307"/>
      <c r="AC30" s="2307"/>
      <c r="AD30" s="2307"/>
      <c r="AE30" s="2307"/>
      <c r="AF30" s="382"/>
      <c r="AG30" s="2307" t="str">
        <f>IF(TITLE_IST_PUB_CHANGE="",IF(TITLE_IST_PUB="","",TITLE_IST_PUB),TITLE_IST_PUB_CHANGE)</f>
        <v>Официальный сайт министерства конкурентной политики Калужской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45642.49190972222</v>
      </c>
      <c r="W32" s="2320"/>
      <c r="X32" s="2320"/>
      <c r="Y32" s="2320"/>
      <c r="Z32" s="2320"/>
      <c r="AA32" s="2320"/>
      <c r="AB32" s="2320"/>
      <c r="AC32" s="2320"/>
      <c r="AD32" s="2320"/>
      <c r="AE32" s="2320"/>
      <c r="AF32" s="382"/>
      <c r="AG32" s="2320" t="str">
        <f>IF(TITLE_DATE_PR_CHANGE="",IF(TITLE_DATE_PR="","",TITLE_DATE_PR),TITLE_DATE_PR_CHANGE)</f>
        <v>45642.49190972222</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368-РК</v>
      </c>
      <c r="W33" s="2307"/>
      <c r="X33" s="2307"/>
      <c r="Y33" s="2307"/>
      <c r="Z33" s="2307"/>
      <c r="AA33" s="2307"/>
      <c r="AB33" s="2307"/>
      <c r="AC33" s="2307"/>
      <c r="AD33" s="2307"/>
      <c r="AE33" s="2307"/>
      <c r="AF33" s="382"/>
      <c r="AG33" s="2307" t="str">
        <f>IF(TITLE_NUMBER_PR_CHANGE="",IF(TITLE_NUMBER_PR="","",TITLE_NUMBER_PR),TITLE_NUMBER_PR_CHANGE)</f>
        <v>368-РК</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89</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548</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548</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261</v>
      </c>
      <c r="B47" s="1419" t="s">
        <v>262</v>
      </c>
      <c r="C47" s="1419" t="s">
        <v>263</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548</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548</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548</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256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257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7651B-7807-5A17-0C35-5BA8848D01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421</v>
      </c>
      <c r="P24" s="1564"/>
      <c r="Q24" s="1566"/>
      <c r="R24" s="1566"/>
      <c r="AA24" s="1563" t="s">
        <v>423</v>
      </c>
      <c r="AC24" s="1563" t="s">
        <v>424</v>
      </c>
      <c r="AD24" s="1563" t="s">
        <v>471</v>
      </c>
      <c r="AH24" s="1563" t="s">
        <v>471</v>
      </c>
      <c r="AK24" s="1563" t="s">
        <v>508</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"Боровский завод радиотехнологического оснащения"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конкурентной политики Калужской области</v>
      </c>
      <c r="W31" s="2307"/>
      <c r="X31" s="2307"/>
      <c r="Y31" s="2307"/>
      <c r="Z31" s="2307"/>
      <c r="AA31" s="2307"/>
      <c r="AB31" s="2307"/>
      <c r="AC31" s="382"/>
      <c r="AD31" s="2307" t="str">
        <f>IF(TITLE_NAME_OR_PR_CHANGE="",IF(TITLE_NAME_OR_PR="","",TITLE_NAME_OR_PR),TITLE_NAME_OR_PR_CHANGE)</f>
        <v>Министерство конкурентной политики Калужской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45642.49190972222</v>
      </c>
      <c r="W32" s="2320"/>
      <c r="X32" s="2320"/>
      <c r="Y32" s="2320"/>
      <c r="Z32" s="2320"/>
      <c r="AA32" s="2320"/>
      <c r="AB32" s="2320"/>
      <c r="AC32" s="382"/>
      <c r="AD32" s="2320" t="str">
        <f>IF(TITLE_DATE_PR_CHANGE="",IF(TITLE_DATE_PR="","",TITLE_DATE_PR),TITLE_DATE_PR_CHANGE)</f>
        <v>45642.49190972222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368-РК</v>
      </c>
      <c r="W33" s="2307"/>
      <c r="X33" s="2307"/>
      <c r="Y33" s="2307"/>
      <c r="Z33" s="2307"/>
      <c r="AA33" s="2307"/>
      <c r="AB33" s="2307"/>
      <c r="AC33" s="382"/>
      <c r="AD33" s="2307" t="str">
        <f>IF(TITLE_NUMBER_PR_CHANGE="",IF(TITLE_NUMBER_PR="","",TITLE_NUMBER_PR),TITLE_NUMBER_PR_CHANGE)</f>
        <v>368-РК</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сайт министерства конкурентной политики Калужской области</v>
      </c>
      <c r="W34" s="2307"/>
      <c r="X34" s="2307"/>
      <c r="Y34" s="2307"/>
      <c r="Z34" s="2307"/>
      <c r="AA34" s="2307"/>
      <c r="AB34" s="2307"/>
      <c r="AC34" s="382"/>
      <c r="AD34" s="2307" t="str">
        <f>IF(TITLE_IST_PUB_CHANGE="",IF(TITLE_IST_PUB="","",TITLE_IST_PUB),TITLE_IST_PUB_CHANGE)</f>
        <v>Официальный сайт министерства конкурентной политики Калужской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45642.49190972222</v>
      </c>
      <c r="W36" s="2320"/>
      <c r="X36" s="2320"/>
      <c r="Y36" s="2320"/>
      <c r="Z36" s="2320"/>
      <c r="AA36" s="2320"/>
      <c r="AB36" s="2320"/>
      <c r="AC36" s="382"/>
      <c r="AD36" s="2320" t="str">
        <f>IF(TITLE_DATE_PR_CHANGE="",IF(TITLE_DATE_PR="","",TITLE_DATE_PR),TITLE_DATE_PR_CHANGE)</f>
        <v>45642.49190972222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368-РК</v>
      </c>
      <c r="W37" s="2307"/>
      <c r="X37" s="2307"/>
      <c r="Y37" s="2307"/>
      <c r="Z37" s="2307"/>
      <c r="AA37" s="2307"/>
      <c r="AB37" s="2307"/>
      <c r="AC37" s="382"/>
      <c r="AD37" s="2307" t="str">
        <f>IF(TITLE_NUMBER_PR_CHANGE="",IF(TITLE_NUMBER_PR="","",TITLE_NUMBER_PR),TITLE_NUMBER_PR_CHANGE)</f>
        <v>368-РК</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89</v>
      </c>
      <c r="T41" s="2265" t="s">
        <v>509</v>
      </c>
      <c r="U41" s="357"/>
      <c r="V41" s="2330" t="s">
        <v>432</v>
      </c>
      <c r="W41" s="2331"/>
      <c r="X41" s="2331"/>
      <c r="Y41" s="2331"/>
      <c r="Z41" s="2331"/>
      <c r="AA41" s="2331"/>
      <c r="AB41" s="2332"/>
      <c r="AC41" s="2333" t="s">
        <v>433</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50" customFormat="1" customHeight="1" ht="0">
      <c r="A49" s="1399" t="s">
        <v>266</v>
      </c>
      <c r="B49" s="1399" t="s">
        <v>267</v>
      </c>
      <c r="C49" s="1399" t="s">
        <v>268</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50" customFormat="1" customHeight="1" ht="0">
      <c r="A50" s="1399" t="s">
        <v>266</v>
      </c>
      <c r="B50" s="1399" t="s">
        <v>267</v>
      </c>
      <c r="C50" s="1399" t="s">
        <v>268</v>
      </c>
      <c r="D50" s="1399" t="s">
        <v>549</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266</v>
      </c>
      <c r="B51" s="1399" t="s">
        <v>267</v>
      </c>
      <c r="C51" s="1399" t="s">
        <v>268</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549</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266</v>
      </c>
      <c r="B58" s="1399" t="s">
        <v>267</v>
      </c>
      <c r="C58" s="1399" t="s">
        <v>268</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266</v>
      </c>
      <c r="B59" s="1399" t="s">
        <v>267</v>
      </c>
      <c r="C59" s="1399" t="s">
        <v>268</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256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C5103-4795-3426-FE7F-A6FFE35FB60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50"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"Боровский завод радиотехнологического оснащения"</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89</v>
      </c>
      <c r="F29" s="1709" t="s">
        <v>307</v>
      </c>
      <c r="G29" s="1709" t="s">
        <v>571</v>
      </c>
      <c r="H29" s="1709" t="s">
        <v>308</v>
      </c>
      <c r="I29" s="1709" t="s">
        <v>308</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557</v>
      </c>
      <c r="H32" s="613"/>
      <c r="I32" s="613"/>
      <c r="J32" s="345" t="str">
        <f>FHD_NOTE_P_3</f>
        <v/>
      </c>
      <c r="K32" s="1692" t="str">
        <f>IF((LEN(E32)-LEN(SUBSTITUTE(E32,".","")))/LEN(".")=1,"p","")</f>
        <v>p</v>
      </c>
      <c r="AF32" s="1687">
        <v>11</v>
      </c>
    </row>
    <row customHeight="1" ht="11.25" hidden="1">
      <c r="A33" s="2427" t="s">
        <v>573</v>
      </c>
      <c r="D33" s="1694"/>
      <c r="E33" s="602" t="str">
        <f>FHD_NUM_P_4</f>
        <v/>
      </c>
      <c r="F33" s="1580" t="str">
        <f>FHD_P_4</f>
        <v/>
      </c>
      <c r="G33" s="1934" t="s">
        <v>557</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575</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557</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557</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557</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9" customFormat="1" customHeight="1" ht="11.549999999999999">
      <c r="A46" s="1043"/>
      <c r="C46" s="1692"/>
      <c r="D46" s="630"/>
      <c r="E46" s="602" t="str">
        <f>FHD_NUM_P_10</f>
        <v>2.5.2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578</v>
      </c>
      <c r="C47" s="1692"/>
      <c r="D47" s="631"/>
      <c r="E47" s="602" t="str">
        <f>FHD_NUM_P_11</f>
        <v/>
      </c>
      <c r="F47" s="1580" t="str">
        <f>FHD_P_11</f>
        <v/>
      </c>
      <c r="G47" s="1934" t="s">
        <v>557</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hidden="1">
      <c r="A48" s="1045" t="s">
        <v>579</v>
      </c>
      <c r="C48" s="1692"/>
      <c r="D48" s="1694"/>
      <c r="E48" s="602" t="str">
        <f>FHD_NUM_P_12</f>
        <v/>
      </c>
      <c r="F48" s="1580" t="str">
        <f>FHD_P_12</f>
        <v/>
      </c>
      <c r="G48" s="1934" t="s">
        <v>557</v>
      </c>
      <c r="H48" s="633"/>
      <c r="I48" s="633"/>
      <c r="J48" s="345" t="str">
        <f>FHD_NOTE_P_12</f>
        <v/>
      </c>
      <c r="K48" s="1692" t="str">
        <f>IF((LEN(E48)-LEN(SUBSTITUTE(E48,".","")))/LEN(".")=1,"p","")</f>
        <v/>
      </c>
      <c r="L48" s="1692"/>
      <c r="M48" s="1692"/>
      <c r="R48" s="1692"/>
      <c r="U48" s="600"/>
      <c r="AA48" s="1688"/>
      <c r="AB48" s="1688"/>
      <c r="AC48" s="1688"/>
      <c r="AD48" s="1688"/>
      <c r="AE48" s="1688"/>
      <c r="AF48" s="1216">
        <v>18</v>
      </c>
    </row>
    <row s="349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581</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311</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2.14.0</v>
      </c>
      <c r="F70" s="1047"/>
      <c r="G70" s="1069"/>
      <c r="H70" s="1048"/>
      <c r="I70" s="1048"/>
      <c r="J70" s="1049"/>
      <c r="K70" s="1692" t="str">
        <f>IF((LEN(E70)-LEN(SUBSTITUTE(E70,".","")))/LEN(".")=1,"p","")</f>
        <v/>
      </c>
      <c r="AF70" s="1692">
        <v>1</v>
      </c>
    </row>
    <row s="2849"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583</v>
      </c>
      <c r="C72" s="1692"/>
      <c r="D72" s="1694"/>
      <c r="E72" s="602" t="str">
        <f>FHD_NUM_P_34</f>
        <v/>
      </c>
      <c r="F72" s="1936" t="str">
        <f>FHD_P_34</f>
        <v/>
      </c>
      <c r="G72" s="1934" t="s">
        <v>557</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584</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557</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c r="A91" s="2429" t="s">
        <v>587</v>
      </c>
      <c r="C91" s="791"/>
      <c r="D91" s="789"/>
      <c r="E91" s="602" t="str">
        <f>FHD_NUM_P_53</f>
        <v>7</v>
      </c>
      <c r="F91" s="1936" t="str">
        <f>FHD_P_53</f>
        <v>Объём приобретаемой холодной воды, используемой для горячего водоснабжения</v>
      </c>
      <c r="G91" s="1937" t="s">
        <v>586</v>
      </c>
      <c r="H91" s="1033"/>
      <c r="I91" s="633"/>
      <c r="J91" s="345" t="str">
        <f>FHD_NOTE_P_53</f>
        <v/>
      </c>
      <c r="K91" s="790"/>
      <c r="L91" s="791"/>
      <c r="M91" s="791"/>
      <c r="R91" s="791"/>
      <c r="U91" s="792"/>
      <c r="AA91" s="793"/>
      <c r="AB91" s="793"/>
      <c r="AC91" s="793"/>
      <c r="AD91" s="793"/>
      <c r="AE91" s="793"/>
      <c r="AF91" s="966">
        <v>0</v>
      </c>
    </row>
    <row s="2849"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586</v>
      </c>
      <c r="H92" s="1033"/>
      <c r="I92" s="633"/>
      <c r="J92" s="345" t="str">
        <f>FHD_NOTE_P_54</f>
        <v/>
      </c>
      <c r="K92" s="790"/>
      <c r="L92" s="791"/>
      <c r="M92" s="791"/>
      <c r="R92" s="791"/>
      <c r="U92" s="792"/>
      <c r="AA92" s="793"/>
      <c r="AB92" s="793"/>
      <c r="AC92" s="793"/>
      <c r="AD92" s="793"/>
      <c r="AE92" s="793"/>
      <c r="AF92" s="966">
        <v>0</v>
      </c>
    </row>
    <row s="2849"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9"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9" customFormat="1" customHeight="1" ht="18.75" hidden="1">
      <c r="A99" s="2427" t="s">
        <v>590</v>
      </c>
      <c r="C99" s="1692"/>
      <c r="D99" s="1694"/>
      <c r="E99" s="602" t="str">
        <f>FHD_NUM_P_61</f>
        <v/>
      </c>
      <c r="F99" s="1936" t="str">
        <f>FHD_P_61</f>
        <v/>
      </c>
      <c r="G99" s="1934" t="s">
        <v>561</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591</v>
      </c>
      <c r="G101" s="628"/>
      <c r="H101" s="629"/>
      <c r="I101" s="629"/>
      <c r="J101" s="1060" t="s">
        <v>592</v>
      </c>
      <c r="K101" s="599"/>
      <c r="AF101" s="1687">
        <v>0</v>
      </c>
    </row>
    <row s="2849" customFormat="1" customHeight="1" ht="18.75" hidden="1">
      <c r="A102" s="2427"/>
      <c r="C102" s="1692"/>
      <c r="D102" s="1694"/>
      <c r="E102" s="602" t="str">
        <f>FHD_NUM_P_62</f>
        <v/>
      </c>
      <c r="F102" s="1936" t="str">
        <f>FHD_P_62</f>
        <v/>
      </c>
      <c r="G102" s="1933" t="s">
        <v>561</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588</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593</v>
      </c>
      <c r="D104" s="1694"/>
      <c r="E104" s="602" t="str">
        <f>FHD_NUM_P_64</f>
        <v/>
      </c>
      <c r="F104" s="1936" t="str">
        <f>FHD_P_64</f>
        <v/>
      </c>
      <c r="G104" s="1933" t="s">
        <v>588</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588</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588</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588</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588</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588</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594</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hidden="1">
      <c r="A113" s="1045" t="s">
        <v>596</v>
      </c>
      <c r="D113" s="1694"/>
      <c r="E113" s="602" t="str">
        <f>FHD_NUM_P_73</f>
        <v/>
      </c>
      <c r="F113" s="1936" t="str">
        <f>FHD_P_73</f>
        <v/>
      </c>
      <c r="G113" s="1026" t="s">
        <v>595</v>
      </c>
      <c r="H113" s="1024"/>
      <c r="I113" s="1024"/>
      <c r="J113" s="345" t="str">
        <f>FHD_NOTE_P_73</f>
        <v/>
      </c>
      <c r="K113" s="599"/>
      <c r="AF113" s="1687">
        <v>0</v>
      </c>
    </row>
    <row customHeight="1" ht="33.75">
      <c r="A114" s="1045" t="s">
        <v>597</v>
      </c>
      <c r="D114" s="1694"/>
      <c r="E114" s="602" t="str">
        <f>FHD_NUM_P_74</f>
        <v>13</v>
      </c>
      <c r="F114" s="1936" t="str">
        <f>FHD_P_74</f>
        <v>Удельный расход электрической энергии на подачу воды в сеть</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602</v>
      </c>
      <c r="D120" s="1694"/>
      <c r="E120" s="602" t="str">
        <f>FHD_NUM_P_78</f>
        <v/>
      </c>
      <c r="F120" s="1936" t="str">
        <f>FHD_P_78</f>
        <v/>
      </c>
      <c r="G120" s="1933" t="s">
        <v>565</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591</v>
      </c>
      <c r="G122" s="628"/>
      <c r="H122" s="629"/>
      <c r="I122" s="629"/>
      <c r="J122" s="1060" t="s">
        <v>603</v>
      </c>
      <c r="K122" s="599"/>
      <c r="AF122" s="1687">
        <v>0</v>
      </c>
    </row>
    <row customHeight="1" ht="22.5" hidden="1">
      <c r="A123" s="2427"/>
      <c r="D123" s="1694"/>
      <c r="E123" s="602" t="str">
        <f>FHD_NUM_P_79</f>
        <v/>
      </c>
      <c r="F123" s="1936" t="str">
        <f>FHD_P_79</f>
        <v/>
      </c>
      <c r="G123" s="1934" t="s">
        <v>567</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591</v>
      </c>
      <c r="G125" s="628"/>
      <c r="H125" s="629"/>
      <c r="I125" s="629"/>
      <c r="J125" s="1060" t="s">
        <v>604</v>
      </c>
      <c r="K125" s="599"/>
      <c r="AF125" s="1687">
        <v>0</v>
      </c>
    </row>
    <row customHeight="1" ht="22.5" hidden="1">
      <c r="A126" s="2427"/>
      <c r="D126" s="1694"/>
      <c r="E126" s="602" t="str">
        <f>FHD_NUM_P_80</f>
        <v/>
      </c>
      <c r="F126" s="1936" t="str">
        <f>FHD_P_80</f>
        <v/>
      </c>
      <c r="G126" s="1934" t="s">
        <v>605</v>
      </c>
      <c r="H126" s="613"/>
      <c r="I126" s="613"/>
      <c r="J126" s="345" t="str">
        <f>FHD_NOTE_P_80</f>
        <v/>
      </c>
      <c r="K126" s="599"/>
      <c r="AF126" s="1687">
        <v>0</v>
      </c>
    </row>
    <row customHeight="1" ht="18.75" hidden="1">
      <c r="A127" s="2427"/>
      <c r="D127" s="1694"/>
      <c r="E127" s="602" t="str">
        <f>FHD_NUM_P_81</f>
        <v/>
      </c>
      <c r="F127" s="1936" t="str">
        <f>FHD_P_81</f>
        <v/>
      </c>
      <c r="G127" s="1934" t="s">
        <v>606</v>
      </c>
      <c r="H127" s="613"/>
      <c r="I127" s="613"/>
      <c r="J127" s="345" t="str">
        <f>FHD_NOTE_P_81</f>
        <v/>
      </c>
      <c r="K127" s="599"/>
      <c r="AF127" s="1687">
        <v>0</v>
      </c>
    </row>
    <row customHeight="1" ht="18.75" hidden="1">
      <c r="A128" s="2427"/>
      <c r="C128" s="1692" t="s">
        <v>593</v>
      </c>
      <c r="D128" s="1694"/>
      <c r="E128" s="602" t="str">
        <f>FHD_NUM_P_82</f>
        <v/>
      </c>
      <c r="F128" s="1936" t="str">
        <f>FHD_P_82</f>
        <v/>
      </c>
      <c r="G128" s="1934" t="s">
        <v>311</v>
      </c>
      <c r="H128" s="457"/>
      <c r="I128" s="457"/>
      <c r="J128" s="345" t="str">
        <f>FHD_NOTE_P_82</f>
        <v/>
      </c>
      <c r="K128" s="599"/>
      <c r="AF128" s="1687">
        <v>0</v>
      </c>
    </row>
    <row customHeight="1" ht="18.75" hidden="1">
      <c r="A129" s="2427"/>
      <c r="C129" s="1692" t="s">
        <v>593</v>
      </c>
      <c r="D129" s="1694"/>
      <c r="E129" s="602" t="str">
        <f>FHD_NUM_P_83</f>
        <v/>
      </c>
      <c r="F129" s="1580" t="str">
        <f>FHD_P_83</f>
        <v/>
      </c>
      <c r="G129" s="1934" t="s">
        <v>311</v>
      </c>
      <c r="H129" s="457"/>
      <c r="I129" s="457"/>
      <c r="J129" s="345" t="str">
        <f>FHD_NOTE_P_83</f>
        <v/>
      </c>
      <c r="K129" s="599"/>
      <c r="AF129" s="1687">
        <v>0</v>
      </c>
    </row>
    <row customHeight="1" ht="18.75" hidden="1">
      <c r="A130" s="2427"/>
      <c r="C130" s="1692" t="s">
        <v>593</v>
      </c>
      <c r="D130" s="1694"/>
      <c r="E130" s="602" t="str">
        <f>FHD_NUM_P_84</f>
        <v/>
      </c>
      <c r="F130" s="1580" t="str">
        <f>FHD_P_84</f>
        <v/>
      </c>
      <c r="G130" s="1934" t="s">
        <v>311</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4471-53F4-8BD8-90A5-DF63E2C624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9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"Боровский завод радиотехнологического оснащения"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89</v>
      </c>
      <c r="E10" s="2183" t="s">
        <v>89</v>
      </c>
      <c r="F10" s="2183"/>
      <c r="G10" s="577" t="s">
        <v>307</v>
      </c>
      <c r="H10" s="2183" t="s">
        <v>89</v>
      </c>
      <c r="I10" s="2183"/>
      <c r="J10" s="577" t="s">
        <v>607</v>
      </c>
      <c r="K10" s="577" t="s">
        <v>608</v>
      </c>
      <c r="L10" s="2183" t="s">
        <v>89</v>
      </c>
      <c r="M10" s="2183"/>
      <c r="N10" s="577" t="s">
        <v>609</v>
      </c>
      <c r="O10" s="577" t="s">
        <v>610</v>
      </c>
      <c r="P10" s="577" t="s">
        <v>611</v>
      </c>
      <c r="Q10" s="577" t="s">
        <v>612</v>
      </c>
      <c r="R10" s="577" t="s">
        <v>613</v>
      </c>
      <c r="S10" s="2183"/>
      <c r="T10" s="390"/>
      <c r="CF10" s="561">
        <v>46</v>
      </c>
    </row>
    <row s="2850" customFormat="1" customHeight="1" ht="15" hidden="1">
      <c r="A11" s="1108"/>
      <c r="D11" s="1081" t="s">
        <v>111</v>
      </c>
      <c r="E11" s="1081"/>
      <c r="F11" s="1081" t="s">
        <v>112</v>
      </c>
      <c r="G11" s="1081" t="s">
        <v>91</v>
      </c>
      <c r="H11" s="1081"/>
      <c r="I11" s="1081" t="s">
        <v>92</v>
      </c>
      <c r="J11" s="1081" t="s">
        <v>113</v>
      </c>
      <c r="K11" s="1081" t="s">
        <v>93</v>
      </c>
      <c r="L11" s="1081"/>
      <c r="M11" s="1081" t="s">
        <v>94</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9D05A-4C43-B0BD-9EBC-174574F1485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2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9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АО "Боровский завод радиотехнологического оснащения"</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119</v>
      </c>
      <c r="AK9" s="1692">
        <v>1</v>
      </c>
    </row>
    <row customHeight="1" ht="11.549999999999999">
      <c r="E10" s="2106" t="s">
        <v>625</v>
      </c>
      <c r="I10" s="767"/>
      <c r="J10" s="2423" t="s">
        <v>107</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305</v>
      </c>
      <c r="J13" s="2426"/>
      <c r="K13" s="2426"/>
      <c r="L13" s="2083"/>
      <c r="M13" s="2123"/>
      <c r="O13" s="2183"/>
      <c r="AK13" s="1687">
        <v>11</v>
      </c>
    </row>
    <row customHeight="1" ht="24">
      <c r="I14" s="2076" t="s">
        <v>89</v>
      </c>
      <c r="J14" s="2076" t="s">
        <v>307</v>
      </c>
      <c r="K14" s="2076" t="s">
        <v>571</v>
      </c>
      <c r="L14" s="2116" t="s">
        <v>308</v>
      </c>
      <c r="M14" s="2117" t="s">
        <v>308</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311</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50" customFormat="1" customHeight="1" ht="17.25" hidden="1">
      <c r="A17" s="1223"/>
      <c r="B17" s="1223"/>
      <c r="C17" s="1223"/>
      <c r="D17" s="1223"/>
      <c r="E17" s="1223"/>
      <c r="H17" s="1380"/>
      <c r="I17" s="1069" t="s">
        <v>641</v>
      </c>
      <c r="J17" s="1047"/>
      <c r="K17" s="1069"/>
      <c r="L17" s="1048"/>
      <c r="M17" s="1048"/>
      <c r="O17" s="1441"/>
      <c r="AK17" s="1692">
        <v>1</v>
      </c>
    </row>
    <row s="2849"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9"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311</v>
      </c>
      <c r="L34" s="441"/>
      <c r="M34" s="1220"/>
      <c r="N34" s="599"/>
      <c r="O34" s="1581" t="s">
        <v>636</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715B8-C2AF-B015-A2D2-6A555A869B1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534</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"Боровский завод радиотехнологического оснащения"</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623</v>
      </c>
      <c r="F9" s="2107" t="s">
        <v>629</v>
      </c>
      <c r="H9" s="432"/>
      <c r="I9" s="2081" t="s">
        <v>89</v>
      </c>
      <c r="J9" s="2082" t="s">
        <v>307</v>
      </c>
      <c r="K9" s="2120" t="s">
        <v>571</v>
      </c>
      <c r="L9" s="2121" t="s">
        <v>308</v>
      </c>
      <c r="M9" s="2445"/>
      <c r="W9" s="1687">
        <v>34</v>
      </c>
    </row>
    <row customHeight="1" ht="35.699999999999996">
      <c r="B10" s="2109" t="s">
        <v>695</v>
      </c>
      <c r="C10" s="2109" t="s">
        <v>696</v>
      </c>
      <c r="D10" s="2108" t="s">
        <v>632</v>
      </c>
      <c r="E10" s="2112" t="s">
        <v>633</v>
      </c>
      <c r="F10" s="2112" t="s">
        <v>633</v>
      </c>
      <c r="H10" s="432"/>
      <c r="I10" s="2080" t="s">
        <v>111</v>
      </c>
      <c r="J10" s="1942" t="s">
        <v>697</v>
      </c>
      <c r="K10" s="2074" t="s">
        <v>311</v>
      </c>
      <c r="L10" s="874"/>
      <c r="M10" s="353" t="s">
        <v>698</v>
      </c>
      <c r="W10" s="1687">
        <v>34</v>
      </c>
    </row>
    <row customHeight="1" ht="50.25">
      <c r="B11" s="2109" t="s">
        <v>699</v>
      </c>
      <c r="C11" s="2109" t="s">
        <v>700</v>
      </c>
      <c r="D11" s="2108" t="s">
        <v>632</v>
      </c>
      <c r="E11" s="2112" t="s">
        <v>633</v>
      </c>
      <c r="F11" s="2112" t="s">
        <v>633</v>
      </c>
      <c r="H11" s="432"/>
      <c r="I11" s="2080" t="s">
        <v>112</v>
      </c>
      <c r="J11" s="1942" t="s">
        <v>701</v>
      </c>
      <c r="K11" s="2074" t="s">
        <v>311</v>
      </c>
      <c r="L11" s="874"/>
      <c r="M11" s="353" t="s">
        <v>698</v>
      </c>
      <c r="W11" s="1687">
        <v>48</v>
      </c>
    </row>
    <row customHeight="1" ht="48.29999999999999">
      <c r="B12" s="2109" t="s">
        <v>702</v>
      </c>
      <c r="C12" s="2109" t="s">
        <v>703</v>
      </c>
      <c r="D12" s="2108" t="s">
        <v>632</v>
      </c>
      <c r="E12" s="2112" t="s">
        <v>633</v>
      </c>
      <c r="F12" s="2112" t="s">
        <v>633</v>
      </c>
      <c r="H12" s="1744"/>
      <c r="I12" s="2080" t="s">
        <v>91</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22F8-66FA-5F85-1F0A-CC393708E7B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557</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"Боровский завод радиотехнологического оснащения"</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89</v>
      </c>
      <c r="F14" s="1690" t="s">
        <v>307</v>
      </c>
      <c r="G14" s="1690" t="s">
        <v>571</v>
      </c>
      <c r="H14" s="1690" t="s">
        <v>308</v>
      </c>
      <c r="I14" s="1690" t="s">
        <v>308</v>
      </c>
      <c r="J14" s="2183"/>
      <c r="AF14" s="1687">
        <v>23</v>
      </c>
    </row>
    <row customHeight="1" ht="19.95">
      <c r="D15" s="1694"/>
      <c r="E15" s="1686" t="s">
        <v>111</v>
      </c>
      <c r="F15" s="763" t="s">
        <v>709</v>
      </c>
      <c r="G15" s="1702" t="s">
        <v>557</v>
      </c>
      <c r="H15" s="613"/>
      <c r="I15" s="613"/>
      <c r="J15" s="345" t="s">
        <v>710</v>
      </c>
      <c r="K15" s="599" t="s">
        <v>635</v>
      </c>
      <c r="AF15" s="1687">
        <v>19</v>
      </c>
    </row>
    <row customHeight="1" ht="35.699999999999996">
      <c r="D16" s="1694"/>
      <c r="E16" s="1686" t="s">
        <v>112</v>
      </c>
      <c r="F16" s="763" t="s">
        <v>711</v>
      </c>
      <c r="G16" s="1702" t="s">
        <v>557</v>
      </c>
      <c r="H16" s="614">
        <f>SUM(H17,H20:H32)</f>
        <v>0</v>
      </c>
      <c r="I16" s="614">
        <f>SUM(I17,I20,I23,I26,I29:I32)</f>
        <v>0</v>
      </c>
      <c r="J16" s="345" t="s">
        <v>712</v>
      </c>
      <c r="K16" s="599" t="s">
        <v>635</v>
      </c>
      <c r="AF16" s="1687">
        <v>34</v>
      </c>
    </row>
    <row customHeight="1" ht="19.95">
      <c r="D17" s="1694"/>
      <c r="E17" s="1720" t="s">
        <v>713</v>
      </c>
      <c r="F17" s="1010" t="s">
        <v>714</v>
      </c>
      <c r="G17" s="1699" t="s">
        <v>557</v>
      </c>
      <c r="H17" s="613"/>
      <c r="I17" s="613"/>
      <c r="J17" s="345" t="s">
        <v>715</v>
      </c>
      <c r="K17" s="599"/>
      <c r="AF17" s="1687">
        <v>19</v>
      </c>
    </row>
    <row customHeight="1" ht="24">
      <c r="D18" s="1694"/>
      <c r="E18" s="1720" t="s">
        <v>716</v>
      </c>
      <c r="F18" s="1706" t="s">
        <v>717</v>
      </c>
      <c r="G18" s="1699" t="s">
        <v>557</v>
      </c>
      <c r="H18" s="613"/>
      <c r="I18" s="613"/>
      <c r="J18" s="345" t="s">
        <v>718</v>
      </c>
      <c r="K18" s="599"/>
      <c r="AF18" s="1687">
        <v>23</v>
      </c>
    </row>
    <row customHeight="1" ht="35.699999999999996">
      <c r="D19" s="1694"/>
      <c r="E19" s="1720" t="s">
        <v>719</v>
      </c>
      <c r="F19" s="1706" t="s">
        <v>720</v>
      </c>
      <c r="G19" s="1699" t="s">
        <v>557</v>
      </c>
      <c r="H19" s="613"/>
      <c r="I19" s="613"/>
      <c r="J19" s="345"/>
      <c r="K19" s="599"/>
      <c r="AF19" s="1687">
        <v>34</v>
      </c>
    </row>
    <row customHeight="1" ht="19.95">
      <c r="D20" s="1694"/>
      <c r="E20" s="1720" t="s">
        <v>312</v>
      </c>
      <c r="F20" s="1010" t="s">
        <v>721</v>
      </c>
      <c r="G20" s="1699" t="s">
        <v>557</v>
      </c>
      <c r="H20" s="613"/>
      <c r="I20" s="613"/>
      <c r="J20" s="345" t="s">
        <v>722</v>
      </c>
      <c r="K20" s="599"/>
      <c r="AF20" s="1687">
        <v>19</v>
      </c>
    </row>
    <row customHeight="1" ht="19.95">
      <c r="D21" s="1694"/>
      <c r="E21" s="1720" t="s">
        <v>723</v>
      </c>
      <c r="F21" s="1706" t="s">
        <v>724</v>
      </c>
      <c r="G21" s="1699" t="s">
        <v>557</v>
      </c>
      <c r="H21" s="613"/>
      <c r="I21" s="613"/>
      <c r="J21" s="345"/>
      <c r="K21" s="599"/>
      <c r="AF21" s="1687">
        <v>19</v>
      </c>
    </row>
    <row customHeight="1" ht="19.95">
      <c r="D22" s="1694"/>
      <c r="E22" s="1720" t="s">
        <v>725</v>
      </c>
      <c r="F22" s="1706" t="s">
        <v>726</v>
      </c>
      <c r="G22" s="1699" t="s">
        <v>557</v>
      </c>
      <c r="H22" s="613"/>
      <c r="I22" s="613"/>
      <c r="J22" s="345"/>
      <c r="K22" s="599"/>
      <c r="AF22" s="1687">
        <v>19</v>
      </c>
    </row>
    <row customHeight="1" ht="24">
      <c r="D23" s="1694"/>
      <c r="E23" s="1720" t="s">
        <v>315</v>
      </c>
      <c r="F23" s="1010" t="s">
        <v>727</v>
      </c>
      <c r="G23" s="1699" t="s">
        <v>557</v>
      </c>
      <c r="H23" s="613"/>
      <c r="I23" s="613"/>
      <c r="J23" s="345" t="s">
        <v>728</v>
      </c>
      <c r="K23" s="599"/>
      <c r="AF23" s="1687">
        <v>23</v>
      </c>
    </row>
    <row customHeight="1" ht="19.95">
      <c r="D24" s="1694"/>
      <c r="E24" s="1720" t="s">
        <v>729</v>
      </c>
      <c r="F24" s="1706" t="s">
        <v>730</v>
      </c>
      <c r="G24" s="1699" t="s">
        <v>557</v>
      </c>
      <c r="H24" s="613"/>
      <c r="I24" s="613"/>
      <c r="J24" s="345"/>
      <c r="K24" s="599"/>
      <c r="AF24" s="1687">
        <v>19</v>
      </c>
    </row>
    <row customHeight="1" ht="35.699999999999996">
      <c r="D25" s="1694"/>
      <c r="E25" s="1720" t="s">
        <v>731</v>
      </c>
      <c r="F25" s="1706" t="s">
        <v>732</v>
      </c>
      <c r="G25" s="1699" t="s">
        <v>557</v>
      </c>
      <c r="H25" s="613"/>
      <c r="I25" s="613"/>
      <c r="J25" s="345"/>
      <c r="K25" s="599"/>
      <c r="AF25" s="1687">
        <v>34</v>
      </c>
    </row>
    <row customHeight="1" ht="24">
      <c r="D26" s="1694"/>
      <c r="E26" s="1720" t="s">
        <v>733</v>
      </c>
      <c r="F26" s="1010" t="s">
        <v>734</v>
      </c>
      <c r="G26" s="1699" t="s">
        <v>557</v>
      </c>
      <c r="H26" s="613"/>
      <c r="I26" s="613"/>
      <c r="J26" s="345" t="s">
        <v>735</v>
      </c>
      <c r="K26" s="599"/>
      <c r="AF26" s="1687">
        <v>23</v>
      </c>
    </row>
    <row customHeight="1" ht="19.95">
      <c r="D27" s="1694"/>
      <c r="E27" s="1731" t="s">
        <v>736</v>
      </c>
      <c r="F27" s="1706" t="s">
        <v>737</v>
      </c>
      <c r="G27" s="1710" t="s">
        <v>557</v>
      </c>
      <c r="H27" s="1732"/>
      <c r="I27" s="1732"/>
      <c r="J27" s="345"/>
      <c r="K27" s="599"/>
      <c r="AF27" s="1687">
        <v>19</v>
      </c>
    </row>
    <row customHeight="1" ht="19.95">
      <c r="D28" s="1694"/>
      <c r="E28" s="1731" t="s">
        <v>738</v>
      </c>
      <c r="F28" s="1706" t="s">
        <v>739</v>
      </c>
      <c r="G28" s="1710" t="s">
        <v>557</v>
      </c>
      <c r="H28" s="1732"/>
      <c r="I28" s="1732"/>
      <c r="J28" s="345"/>
      <c r="K28" s="599"/>
      <c r="AF28" s="1687">
        <v>19</v>
      </c>
    </row>
    <row customHeight="1" ht="19.95">
      <c r="D29" s="1694"/>
      <c r="E29" s="1731" t="s">
        <v>740</v>
      </c>
      <c r="F29" s="1010" t="s">
        <v>741</v>
      </c>
      <c r="G29" s="1710" t="s">
        <v>557</v>
      </c>
      <c r="H29" s="1732"/>
      <c r="I29" s="1732"/>
      <c r="J29" s="345"/>
      <c r="K29" s="599"/>
      <c r="AF29" s="1687">
        <v>19</v>
      </c>
    </row>
    <row customHeight="1" ht="19.95">
      <c r="D30" s="1694"/>
      <c r="E30" s="1731" t="s">
        <v>742</v>
      </c>
      <c r="F30" s="1010" t="s">
        <v>743</v>
      </c>
      <c r="G30" s="1710" t="s">
        <v>557</v>
      </c>
      <c r="H30" s="1732"/>
      <c r="I30" s="1732"/>
      <c r="J30" s="345"/>
      <c r="K30" s="599"/>
      <c r="AF30" s="1687">
        <v>19</v>
      </c>
    </row>
    <row customHeight="1" ht="19.95">
      <c r="D31" s="1694"/>
      <c r="E31" s="1731" t="s">
        <v>744</v>
      </c>
      <c r="F31" s="1010" t="s">
        <v>745</v>
      </c>
      <c r="G31" s="1710" t="s">
        <v>557</v>
      </c>
      <c r="H31" s="1732"/>
      <c r="I31" s="1732"/>
      <c r="J31" s="345"/>
      <c r="K31" s="599"/>
      <c r="AF31" s="1687">
        <v>19</v>
      </c>
    </row>
    <row s="2849" customFormat="1" customHeight="1" ht="35.699999999999996">
      <c r="A32" s="1043"/>
      <c r="C32" s="1692"/>
      <c r="D32" s="1694"/>
      <c r="E32" s="1731" t="s">
        <v>746</v>
      </c>
      <c r="F32" s="1010" t="s">
        <v>747</v>
      </c>
      <c r="G32" s="1700" t="s">
        <v>557</v>
      </c>
      <c r="H32" s="635">
        <f>SUM(H33:H34)</f>
        <v>0</v>
      </c>
      <c r="I32" s="635">
        <f>SUM(I33:I34)</f>
        <v>0</v>
      </c>
      <c r="J32" s="345" t="s">
        <v>748</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582</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557</v>
      </c>
      <c r="H35" s="1732"/>
      <c r="I35" s="1732"/>
      <c r="J35" s="345" t="s">
        <v>752</v>
      </c>
      <c r="K35" s="599"/>
      <c r="AF35" s="1687">
        <v>57</v>
      </c>
    </row>
    <row s="2849" customFormat="1" customHeight="1" ht="24">
      <c r="A36" s="1045" t="s">
        <v>583</v>
      </c>
      <c r="C36" s="1692"/>
      <c r="D36" s="1694"/>
      <c r="E36" s="1720" t="s">
        <v>91</v>
      </c>
      <c r="F36" s="763" t="s">
        <v>753</v>
      </c>
      <c r="G36" s="1699" t="s">
        <v>557</v>
      </c>
      <c r="H36" s="613"/>
      <c r="I36" s="613"/>
      <c r="J36" s="345" t="s">
        <v>754</v>
      </c>
      <c r="K36" s="599"/>
      <c r="L36" s="1692"/>
      <c r="M36" s="1692"/>
      <c r="R36" s="1692"/>
      <c r="U36" s="600"/>
      <c r="AA36" s="1688"/>
      <c r="AB36" s="1688"/>
      <c r="AC36" s="1688"/>
      <c r="AD36" s="1688"/>
      <c r="AE36" s="1688"/>
      <c r="AF36" s="1216">
        <v>23</v>
      </c>
    </row>
    <row s="2849"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756</v>
      </c>
      <c r="G38" s="1699" t="s">
        <v>557</v>
      </c>
      <c r="H38" s="613"/>
      <c r="I38" s="613"/>
      <c r="J38" s="345" t="s">
        <v>757</v>
      </c>
      <c r="K38" s="599"/>
      <c r="L38" s="1692"/>
      <c r="M38" s="1692"/>
      <c r="R38" s="1692"/>
      <c r="U38" s="600"/>
      <c r="AA38" s="1688"/>
      <c r="AB38" s="1688"/>
      <c r="AC38" s="1688"/>
      <c r="AD38" s="1688"/>
      <c r="AE38" s="1688"/>
      <c r="AF38" s="1216">
        <v>19</v>
      </c>
    </row>
    <row s="2849" customFormat="1" customHeight="1" ht="24">
      <c r="A39" s="1043"/>
      <c r="C39" s="1692"/>
      <c r="D39" s="631"/>
      <c r="E39" s="1720" t="s">
        <v>758</v>
      </c>
      <c r="F39" s="1010" t="s">
        <v>759</v>
      </c>
      <c r="G39" s="1710" t="s">
        <v>557</v>
      </c>
      <c r="H39" s="613"/>
      <c r="I39" s="613"/>
      <c r="J39" s="345" t="s">
        <v>760</v>
      </c>
      <c r="K39" s="599"/>
      <c r="L39" s="1692"/>
      <c r="M39" s="1692"/>
      <c r="R39" s="1692"/>
      <c r="U39" s="600"/>
      <c r="AA39" s="1688"/>
      <c r="AB39" s="1688"/>
      <c r="AC39" s="1688"/>
      <c r="AD39" s="1688"/>
      <c r="AE39" s="1688"/>
      <c r="AF39" s="1216">
        <v>23</v>
      </c>
    </row>
    <row s="2849" customFormat="1" customHeight="1" ht="24">
      <c r="A40" s="1043"/>
      <c r="C40" s="1692"/>
      <c r="D40" s="1694"/>
      <c r="E40" s="1720" t="s">
        <v>761</v>
      </c>
      <c r="F40" s="1706" t="s">
        <v>762</v>
      </c>
      <c r="G40" s="1699" t="s">
        <v>557</v>
      </c>
      <c r="H40" s="613"/>
      <c r="I40" s="613"/>
      <c r="J40" s="345" t="s">
        <v>763</v>
      </c>
      <c r="K40" s="599"/>
      <c r="L40" s="1692"/>
      <c r="M40" s="1692"/>
      <c r="R40" s="1692"/>
      <c r="U40" s="600"/>
      <c r="AA40" s="1688"/>
      <c r="AB40" s="1688"/>
      <c r="AC40" s="1688"/>
      <c r="AD40" s="1688"/>
      <c r="AE40" s="1688"/>
      <c r="AF40" s="1216">
        <v>23</v>
      </c>
    </row>
    <row s="2849" customFormat="1" customHeight="1" ht="24">
      <c r="A41" s="1043"/>
      <c r="C41" s="1692"/>
      <c r="D41" s="1694"/>
      <c r="E41" s="1720" t="s">
        <v>764</v>
      </c>
      <c r="F41" s="1706" t="s">
        <v>765</v>
      </c>
      <c r="G41" s="1699" t="s">
        <v>557</v>
      </c>
      <c r="H41" s="613"/>
      <c r="I41" s="613"/>
      <c r="J41" s="345" t="s">
        <v>766</v>
      </c>
      <c r="K41" s="599"/>
      <c r="L41" s="1692"/>
      <c r="M41" s="1692"/>
      <c r="R41" s="1692"/>
      <c r="U41" s="600"/>
      <c r="AA41" s="1688"/>
      <c r="AB41" s="1688"/>
      <c r="AC41" s="1688"/>
      <c r="AD41" s="1688"/>
      <c r="AE41" s="1688"/>
      <c r="AF41" s="1216">
        <v>23</v>
      </c>
    </row>
    <row s="2849" customFormat="1" customHeight="1" ht="24">
      <c r="A42" s="1043"/>
      <c r="C42" s="1692"/>
      <c r="D42" s="1694"/>
      <c r="E42" s="1720" t="s">
        <v>767</v>
      </c>
      <c r="F42" s="1706" t="s">
        <v>768</v>
      </c>
      <c r="G42" s="1699" t="s">
        <v>557</v>
      </c>
      <c r="H42" s="613"/>
      <c r="I42" s="613"/>
      <c r="J42" s="345" t="s">
        <v>769</v>
      </c>
      <c r="K42" s="599"/>
      <c r="L42" s="1692"/>
      <c r="M42" s="1692"/>
      <c r="R42" s="1692"/>
      <c r="U42" s="600"/>
      <c r="AA42" s="1688"/>
      <c r="AB42" s="1688"/>
      <c r="AC42" s="1688"/>
      <c r="AD42" s="1688"/>
      <c r="AE42" s="1688"/>
      <c r="AF42" s="1216">
        <v>23</v>
      </c>
    </row>
    <row s="2849" customFormat="1" customHeight="1" ht="35.699999999999996">
      <c r="A43" s="1043"/>
      <c r="C43" s="1692" t="s">
        <v>593</v>
      </c>
      <c r="D43" s="1694"/>
      <c r="E43" s="1720" t="s">
        <v>113</v>
      </c>
      <c r="F43" s="763" t="s">
        <v>634</v>
      </c>
      <c r="G43" s="1702" t="s">
        <v>770</v>
      </c>
      <c r="H43" s="457"/>
      <c r="I43" s="457"/>
      <c r="J43" s="345" t="s">
        <v>771</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772</v>
      </c>
      <c r="G44" s="1699" t="s">
        <v>773</v>
      </c>
      <c r="H44" s="601"/>
      <c r="I44" s="601"/>
      <c r="J44" s="345" t="s">
        <v>774</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775</v>
      </c>
      <c r="G45" s="1710" t="s">
        <v>776</v>
      </c>
      <c r="H45" s="601"/>
      <c r="I45" s="601"/>
      <c r="J45" s="345" t="s">
        <v>777</v>
      </c>
      <c r="K45" s="599"/>
      <c r="L45" s="1692"/>
      <c r="M45" s="1692"/>
      <c r="R45" s="1692"/>
      <c r="U45" s="600"/>
      <c r="AA45" s="1688"/>
      <c r="AB45" s="1688"/>
      <c r="AC45" s="1688"/>
      <c r="AD45" s="1688"/>
      <c r="AE45" s="1688"/>
      <c r="AF45" s="1216">
        <v>23</v>
      </c>
    </row>
    <row s="2849" customFormat="1" customHeight="1" ht="19.95">
      <c r="A46" s="1043"/>
      <c r="C46" s="1692"/>
      <c r="D46" s="1694"/>
      <c r="E46" s="1720" t="s">
        <v>114</v>
      </c>
      <c r="F46" s="763" t="s">
        <v>778</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B744-F35A-48C2-E539-75F6510349C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2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9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"Боровский завод радиотехнологического оснащения"</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89</v>
      </c>
      <c r="F14" s="1716" t="s">
        <v>307</v>
      </c>
      <c r="G14" s="1716" t="s">
        <v>571</v>
      </c>
      <c r="H14" s="1716" t="s">
        <v>308</v>
      </c>
      <c r="I14" s="1716" t="s">
        <v>308</v>
      </c>
      <c r="J14" s="2183"/>
      <c r="AF14" s="1687">
        <v>23</v>
      </c>
    </row>
    <row customHeight="1" ht="19.95">
      <c r="D15" s="1694"/>
      <c r="E15" s="1686" t="s">
        <v>111</v>
      </c>
      <c r="F15" s="763" t="s">
        <v>780</v>
      </c>
      <c r="G15" s="1713" t="s">
        <v>557</v>
      </c>
      <c r="H15" s="613"/>
      <c r="I15" s="613"/>
      <c r="J15" s="345" t="s">
        <v>781</v>
      </c>
      <c r="K15" s="599" t="s">
        <v>635</v>
      </c>
      <c r="AF15" s="1687">
        <v>19</v>
      </c>
    </row>
    <row customHeight="1" ht="24">
      <c r="D16" s="1694"/>
      <c r="E16" s="1686" t="s">
        <v>112</v>
      </c>
      <c r="F16" s="1721" t="s">
        <v>782</v>
      </c>
      <c r="G16" s="1713" t="s">
        <v>557</v>
      </c>
      <c r="H16" s="614">
        <f>SUM(H17,H20:H27)</f>
        <v>0</v>
      </c>
      <c r="I16" s="614">
        <f>SUM(I17,I20:I27)</f>
        <v>0</v>
      </c>
      <c r="J16" s="345" t="s">
        <v>783</v>
      </c>
      <c r="K16" s="599" t="s">
        <v>635</v>
      </c>
      <c r="AF16" s="1687">
        <v>23</v>
      </c>
    </row>
    <row customHeight="1" ht="35.699999999999996">
      <c r="D17" s="1694"/>
      <c r="E17" s="1720" t="s">
        <v>713</v>
      </c>
      <c r="F17" s="1723" t="s">
        <v>784</v>
      </c>
      <c r="G17" s="1710" t="s">
        <v>557</v>
      </c>
      <c r="H17" s="613"/>
      <c r="I17" s="613"/>
      <c r="J17" s="345" t="s">
        <v>785</v>
      </c>
      <c r="K17" s="599"/>
      <c r="AF17" s="1687">
        <v>34</v>
      </c>
    </row>
    <row customHeight="1" ht="19.95">
      <c r="D18" s="1694"/>
      <c r="E18" s="1720" t="s">
        <v>716</v>
      </c>
      <c r="F18" s="1724" t="s">
        <v>786</v>
      </c>
      <c r="G18" s="1710" t="s">
        <v>557</v>
      </c>
      <c r="H18" s="613"/>
      <c r="I18" s="613"/>
      <c r="J18" s="345"/>
      <c r="K18" s="599"/>
      <c r="AF18" s="1687">
        <v>19</v>
      </c>
    </row>
    <row customHeight="1" ht="24">
      <c r="D19" s="1694"/>
      <c r="E19" s="1720" t="s">
        <v>719</v>
      </c>
      <c r="F19" s="1724" t="s">
        <v>787</v>
      </c>
      <c r="G19" s="1710" t="s">
        <v>557</v>
      </c>
      <c r="H19" s="613"/>
      <c r="I19" s="613"/>
      <c r="J19" s="345"/>
      <c r="K19" s="599"/>
      <c r="AF19" s="1687">
        <v>23</v>
      </c>
    </row>
    <row customHeight="1" ht="35.699999999999996">
      <c r="D20" s="1694"/>
      <c r="E20" s="1720" t="s">
        <v>312</v>
      </c>
      <c r="F20" s="1723" t="s">
        <v>788</v>
      </c>
      <c r="G20" s="1710" t="s">
        <v>557</v>
      </c>
      <c r="H20" s="613"/>
      <c r="I20" s="613"/>
      <c r="J20" s="345"/>
      <c r="K20" s="599"/>
      <c r="AF20" s="1687">
        <v>34</v>
      </c>
    </row>
    <row customHeight="1" ht="48.29999999999999">
      <c r="D21" s="1694"/>
      <c r="E21" s="1720" t="s">
        <v>315</v>
      </c>
      <c r="F21" s="1723" t="s">
        <v>789</v>
      </c>
      <c r="G21" s="1710" t="s">
        <v>557</v>
      </c>
      <c r="H21" s="613"/>
      <c r="I21" s="613"/>
      <c r="J21" s="345"/>
      <c r="K21" s="599"/>
      <c r="AF21" s="1687">
        <v>46</v>
      </c>
    </row>
    <row customHeight="1" ht="60">
      <c r="D22" s="1694"/>
      <c r="E22" s="1720" t="s">
        <v>733</v>
      </c>
      <c r="F22" s="1723" t="s">
        <v>790</v>
      </c>
      <c r="G22" s="1710" t="s">
        <v>557</v>
      </c>
      <c r="H22" s="613"/>
      <c r="I22" s="613"/>
      <c r="J22" s="345"/>
      <c r="K22" s="599"/>
      <c r="AF22" s="1687">
        <v>57</v>
      </c>
    </row>
    <row customHeight="1" ht="35.699999999999996">
      <c r="D23" s="1694"/>
      <c r="E23" s="1720" t="s">
        <v>740</v>
      </c>
      <c r="F23" s="1723" t="s">
        <v>791</v>
      </c>
      <c r="G23" s="1710" t="s">
        <v>557</v>
      </c>
      <c r="H23" s="613"/>
      <c r="I23" s="613"/>
      <c r="J23" s="345"/>
      <c r="K23" s="599"/>
      <c r="AF23" s="1687">
        <v>34</v>
      </c>
    </row>
    <row customHeight="1" ht="35.699999999999996">
      <c r="D24" s="1694"/>
      <c r="E24" s="1720" t="s">
        <v>742</v>
      </c>
      <c r="F24" s="1723" t="s">
        <v>792</v>
      </c>
      <c r="G24" s="1710" t="s">
        <v>557</v>
      </c>
      <c r="H24" s="613"/>
      <c r="I24" s="613"/>
      <c r="J24" s="345"/>
      <c r="K24" s="599"/>
      <c r="AF24" s="1687">
        <v>34</v>
      </c>
    </row>
    <row customHeight="1" ht="24">
      <c r="D25" s="1694"/>
      <c r="E25" s="1720" t="s">
        <v>744</v>
      </c>
      <c r="F25" s="1723" t="s">
        <v>793</v>
      </c>
      <c r="G25" s="1710" t="s">
        <v>557</v>
      </c>
      <c r="H25" s="613"/>
      <c r="I25" s="613"/>
      <c r="J25" s="345"/>
      <c r="K25" s="599"/>
      <c r="AF25" s="1687">
        <v>23</v>
      </c>
    </row>
    <row customHeight="1" ht="76.5">
      <c r="D26" s="1694"/>
      <c r="E26" s="1720" t="s">
        <v>746</v>
      </c>
      <c r="F26" s="1723" t="s">
        <v>794</v>
      </c>
      <c r="G26" s="1710" t="s">
        <v>557</v>
      </c>
      <c r="H26" s="613"/>
      <c r="I26" s="613"/>
      <c r="J26" s="345"/>
      <c r="K26" s="599"/>
      <c r="AF26" s="1687">
        <v>73</v>
      </c>
    </row>
    <row s="2849" customFormat="1" customHeight="1" ht="35.699999999999996">
      <c r="A27" s="1043"/>
      <c r="C27" s="1692"/>
      <c r="D27" s="1694"/>
      <c r="E27" s="1685" t="s">
        <v>750</v>
      </c>
      <c r="F27" s="1684" t="s">
        <v>795</v>
      </c>
      <c r="G27" s="1711" t="s">
        <v>557</v>
      </c>
      <c r="H27" s="635">
        <f>SUM(H28:H29)</f>
        <v>0</v>
      </c>
      <c r="I27" s="635">
        <f>SUM(I28:I29)</f>
        <v>0</v>
      </c>
      <c r="J27" s="345" t="s">
        <v>748</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582</v>
      </c>
      <c r="G29" s="628"/>
      <c r="H29" s="629"/>
      <c r="I29" s="629"/>
      <c r="J29" s="357" t="s">
        <v>749</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796</v>
      </c>
      <c r="G30" s="1710" t="s">
        <v>557</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797</v>
      </c>
      <c r="G31" s="1710" t="s">
        <v>557</v>
      </c>
      <c r="H31" s="613"/>
      <c r="I31" s="613"/>
      <c r="J31" s="345" t="s">
        <v>798</v>
      </c>
      <c r="K31" s="599"/>
      <c r="L31" s="1692"/>
      <c r="M31" s="1692"/>
      <c r="R31" s="1692"/>
      <c r="U31" s="600"/>
      <c r="AA31" s="1688"/>
      <c r="AB31" s="1688"/>
      <c r="AC31" s="1688"/>
      <c r="AD31" s="1688"/>
      <c r="AE31" s="1688"/>
      <c r="AF31" s="1216">
        <v>34</v>
      </c>
    </row>
    <row s="2849" customFormat="1" customHeight="1" ht="24">
      <c r="A32" s="1043"/>
      <c r="C32" s="1692"/>
      <c r="D32" s="1694"/>
      <c r="E32" s="1720" t="s">
        <v>758</v>
      </c>
      <c r="F32" s="746" t="s">
        <v>762</v>
      </c>
      <c r="G32" s="1710" t="s">
        <v>557</v>
      </c>
      <c r="H32" s="613"/>
      <c r="I32" s="613"/>
      <c r="J32" s="345" t="s">
        <v>799</v>
      </c>
      <c r="K32" s="599"/>
      <c r="L32" s="1692"/>
      <c r="M32" s="1692"/>
      <c r="R32" s="1692"/>
      <c r="U32" s="600"/>
      <c r="AA32" s="1688"/>
      <c r="AB32" s="1688"/>
      <c r="AC32" s="1688"/>
      <c r="AD32" s="1688"/>
      <c r="AE32" s="1688"/>
      <c r="AF32" s="1216">
        <v>23</v>
      </c>
    </row>
    <row s="2849" customFormat="1" customHeight="1" ht="24">
      <c r="A33" s="1043"/>
      <c r="C33" s="1692"/>
      <c r="D33" s="1694"/>
      <c r="E33" s="1720" t="s">
        <v>800</v>
      </c>
      <c r="F33" s="746" t="s">
        <v>801</v>
      </c>
      <c r="G33" s="1710" t="s">
        <v>557</v>
      </c>
      <c r="H33" s="613"/>
      <c r="I33" s="613"/>
      <c r="J33" s="345" t="s">
        <v>802</v>
      </c>
      <c r="K33" s="599"/>
      <c r="L33" s="1692"/>
      <c r="M33" s="1692"/>
      <c r="R33" s="1692"/>
      <c r="U33" s="600"/>
      <c r="AA33" s="1688"/>
      <c r="AB33" s="1688"/>
      <c r="AC33" s="1688"/>
      <c r="AD33" s="1688"/>
      <c r="AE33" s="1688"/>
      <c r="AF33" s="1216">
        <v>23</v>
      </c>
    </row>
    <row s="2849" customFormat="1" customHeight="1" ht="24">
      <c r="A34" s="1043"/>
      <c r="C34" s="1692"/>
      <c r="D34" s="1694"/>
      <c r="E34" s="1720" t="s">
        <v>803</v>
      </c>
      <c r="F34" s="746" t="s">
        <v>768</v>
      </c>
      <c r="G34" s="1710" t="s">
        <v>557</v>
      </c>
      <c r="H34" s="613"/>
      <c r="I34" s="613"/>
      <c r="J34" s="345" t="s">
        <v>804</v>
      </c>
      <c r="K34" s="599"/>
      <c r="L34" s="1692"/>
      <c r="M34" s="1692"/>
      <c r="R34" s="1692"/>
      <c r="U34" s="600"/>
      <c r="AA34" s="1688"/>
      <c r="AB34" s="1688"/>
      <c r="AC34" s="1688"/>
      <c r="AD34" s="1688"/>
      <c r="AE34" s="1688"/>
      <c r="AF34" s="1216">
        <v>23</v>
      </c>
    </row>
    <row s="2849" customFormat="1" customHeight="1" ht="35.699999999999996">
      <c r="A35" s="1043"/>
      <c r="C35" s="1692" t="s">
        <v>593</v>
      </c>
      <c r="D35" s="1694"/>
      <c r="E35" s="1720" t="s">
        <v>113</v>
      </c>
      <c r="F35" s="1717" t="s">
        <v>634</v>
      </c>
      <c r="G35" s="1713" t="s">
        <v>311</v>
      </c>
      <c r="H35" s="457"/>
      <c r="I35" s="457"/>
      <c r="J35" s="345" t="s">
        <v>805</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806</v>
      </c>
      <c r="G36" s="1710" t="s">
        <v>773</v>
      </c>
      <c r="H36" s="601"/>
      <c r="I36" s="601"/>
      <c r="J36" s="345" t="s">
        <v>774</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4"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F940B-B414-1895-AC0C-F9CC70EC74F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56"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"Боровский завод радиотехнологического оснащения"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89</v>
      </c>
      <c r="E11" s="761" t="s">
        <v>811</v>
      </c>
      <c r="F11" s="761" t="s">
        <v>571</v>
      </c>
      <c r="G11" s="521" t="s">
        <v>308</v>
      </c>
      <c r="H11" s="521" t="s">
        <v>395</v>
      </c>
      <c r="I11" s="863" t="s">
        <v>308</v>
      </c>
      <c r="J11" s="864" t="s">
        <v>395</v>
      </c>
      <c r="K11" s="2288"/>
      <c r="L11" s="714"/>
      <c r="X11" s="565">
        <v>23</v>
      </c>
    </row>
    <row s="2850" customFormat="1" customHeight="1" ht="10.5">
      <c r="A12" s="1008"/>
      <c r="D12" s="1081" t="s">
        <v>111</v>
      </c>
      <c r="E12" s="1081" t="s">
        <v>112</v>
      </c>
      <c r="F12" s="1081" t="s">
        <v>91</v>
      </c>
      <c r="G12" s="1082" t="str">
        <f>G1&amp;".1"</f>
        <v>4.1</v>
      </c>
      <c r="H12" s="1082" t="str">
        <f>G1&amp;".2"</f>
        <v>4.2</v>
      </c>
      <c r="I12" s="1082" t="str">
        <f>I1&amp;".1"</f>
        <v>4.1</v>
      </c>
      <c r="J12" s="1082" t="str">
        <f>I1&amp;".2"</f>
        <v>4.2</v>
      </c>
      <c r="K12" s="1082"/>
      <c r="X12" s="567">
        <v>10</v>
      </c>
    </row>
    <row customHeight="1" ht="22.5" hidden="1">
      <c r="A13" s="2448" t="s">
        <v>812</v>
      </c>
      <c r="D13" s="1009" t="s">
        <v>111</v>
      </c>
      <c r="E13" s="335" t="s">
        <v>813</v>
      </c>
      <c r="F13" s="716" t="s">
        <v>814</v>
      </c>
      <c r="G13" s="613"/>
      <c r="H13" s="717"/>
      <c r="I13" s="613"/>
      <c r="J13" s="717"/>
      <c r="K13" s="345" t="s">
        <v>815</v>
      </c>
      <c r="L13" s="776"/>
      <c r="X13" s="561">
        <v>0</v>
      </c>
    </row>
    <row customHeight="1" ht="22.5" hidden="1">
      <c r="A14" s="2448"/>
      <c r="D14" s="595" t="s">
        <v>112</v>
      </c>
      <c r="E14" s="335" t="s">
        <v>816</v>
      </c>
      <c r="F14" s="716" t="s">
        <v>817</v>
      </c>
      <c r="G14" s="613"/>
      <c r="H14" s="718"/>
      <c r="I14" s="613"/>
      <c r="J14" s="718"/>
      <c r="K14" s="345" t="s">
        <v>818</v>
      </c>
      <c r="L14" s="776"/>
      <c r="X14" s="561">
        <v>0</v>
      </c>
    </row>
    <row s="2774" customFormat="1" customHeight="1" ht="78.75" hidden="1">
      <c r="A15" s="2448"/>
      <c r="B15" s="567"/>
      <c r="D15" s="1009" t="s">
        <v>91</v>
      </c>
      <c r="E15" s="763" t="s">
        <v>819</v>
      </c>
      <c r="F15" s="1006" t="s">
        <v>311</v>
      </c>
      <c r="G15" s="1006" t="s">
        <v>311</v>
      </c>
      <c r="H15" s="162"/>
      <c r="I15" s="1006" t="s">
        <v>311</v>
      </c>
      <c r="J15" s="162"/>
      <c r="K15" s="345" t="s">
        <v>820</v>
      </c>
      <c r="L15" s="776"/>
      <c r="X15" s="814">
        <v>0</v>
      </c>
    </row>
    <row s="2774" customFormat="1" customHeight="1" ht="22.5" hidden="1">
      <c r="A16" s="2448"/>
      <c r="B16" s="567"/>
      <c r="D16" s="1009" t="s">
        <v>329</v>
      </c>
      <c r="E16" s="1010" t="s">
        <v>821</v>
      </c>
      <c r="F16" s="1006" t="s">
        <v>822</v>
      </c>
      <c r="G16" s="873"/>
      <c r="H16" s="162"/>
      <c r="I16" s="873"/>
      <c r="J16" s="162"/>
      <c r="K16" s="345"/>
      <c r="L16" s="776"/>
      <c r="X16" s="814">
        <v>0</v>
      </c>
    </row>
    <row s="2774" customFormat="1" customHeight="1" ht="22.5" hidden="1">
      <c r="A17" s="2448"/>
      <c r="B17" s="567"/>
      <c r="D17" s="1009" t="s">
        <v>337</v>
      </c>
      <c r="E17" s="1010" t="s">
        <v>823</v>
      </c>
      <c r="F17" s="1006" t="s">
        <v>824</v>
      </c>
      <c r="G17" s="873"/>
      <c r="H17" s="162"/>
      <c r="I17" s="873"/>
      <c r="J17" s="162"/>
      <c r="K17" s="345"/>
      <c r="L17" s="776"/>
      <c r="X17" s="814">
        <v>0</v>
      </c>
    </row>
    <row s="2774" customFormat="1" customHeight="1" ht="33.75" hidden="1">
      <c r="A18" s="2448"/>
      <c r="B18" s="567"/>
      <c r="D18" s="1009" t="s">
        <v>339</v>
      </c>
      <c r="E18" s="1010" t="s">
        <v>825</v>
      </c>
      <c r="F18" s="1006" t="s">
        <v>576</v>
      </c>
      <c r="G18" s="736"/>
      <c r="H18" s="162"/>
      <c r="I18" s="736"/>
      <c r="J18" s="162"/>
      <c r="K18" s="345"/>
      <c r="L18" s="776"/>
      <c r="X18" s="814">
        <v>0</v>
      </c>
    </row>
    <row customHeight="1" ht="101.25" hidden="1">
      <c r="A19" s="2448"/>
      <c r="D19" s="1009" t="s">
        <v>92</v>
      </c>
      <c r="E19" s="335" t="s">
        <v>826</v>
      </c>
      <c r="F19" s="716" t="s">
        <v>551</v>
      </c>
      <c r="G19" s="719"/>
      <c r="H19" s="718"/>
      <c r="I19" s="1011"/>
      <c r="J19" s="718"/>
      <c r="K19" s="345" t="s">
        <v>827</v>
      </c>
      <c r="L19" s="776"/>
      <c r="X19" s="561">
        <v>0</v>
      </c>
    </row>
    <row s="2774" customFormat="1" customHeight="1" ht="18.75" hidden="1">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hidden="1">
      <c r="A21" s="2448"/>
      <c r="C21" s="1012"/>
      <c r="D21" s="1009" t="s">
        <v>761</v>
      </c>
      <c r="E21" s="632" t="s">
        <v>829</v>
      </c>
      <c r="F21" s="1006" t="s">
        <v>830</v>
      </c>
      <c r="G21" s="736"/>
      <c r="H21" s="162"/>
      <c r="I21" s="736"/>
      <c r="J21" s="162"/>
      <c r="K21" s="1004"/>
      <c r="L21" s="776"/>
      <c r="W21" s="731"/>
      <c r="X21" s="814">
        <v>0</v>
      </c>
    </row>
    <row s="2774" customFormat="1" customHeight="1" ht="33.75" hidden="1">
      <c r="A22" s="2448"/>
      <c r="C22" s="1012"/>
      <c r="D22" s="1009" t="s">
        <v>764</v>
      </c>
      <c r="E22" s="632" t="s">
        <v>831</v>
      </c>
      <c r="F22" s="1006" t="s">
        <v>832</v>
      </c>
      <c r="G22" s="736"/>
      <c r="H22" s="162"/>
      <c r="I22" s="736"/>
      <c r="J22" s="162"/>
      <c r="K22" s="1004"/>
      <c r="L22" s="776"/>
      <c r="W22" s="731"/>
      <c r="X22" s="814">
        <v>0</v>
      </c>
    </row>
    <row s="2774" customFormat="1" customHeight="1" ht="22.5" hidden="1">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hidden="1">
      <c r="A24" s="2448"/>
      <c r="C24" s="1012"/>
      <c r="D24" s="1009" t="s">
        <v>834</v>
      </c>
      <c r="E24" s="632" t="s">
        <v>835</v>
      </c>
      <c r="F24" s="1006" t="s">
        <v>836</v>
      </c>
      <c r="G24" s="736"/>
      <c r="H24" s="742"/>
      <c r="I24" s="736"/>
      <c r="J24" s="742"/>
      <c r="K24" s="1004"/>
      <c r="L24" s="776"/>
      <c r="W24" s="731"/>
      <c r="X24" s="814">
        <v>0</v>
      </c>
    </row>
    <row s="2774" customFormat="1" customHeight="1" ht="22.5" hidden="1">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hidden="1">
      <c r="A26" s="2448"/>
      <c r="C26" s="1012"/>
      <c r="D26" s="1009" t="s">
        <v>839</v>
      </c>
      <c r="E26" s="609" t="s">
        <v>840</v>
      </c>
      <c r="F26" s="1006" t="s">
        <v>841</v>
      </c>
      <c r="G26" s="736"/>
      <c r="H26" s="742"/>
      <c r="I26" s="736"/>
      <c r="J26" s="742"/>
      <c r="K26" s="1004"/>
      <c r="L26" s="776"/>
      <c r="W26" s="731"/>
      <c r="X26" s="814">
        <v>0</v>
      </c>
    </row>
    <row s="2774" customFormat="1" customHeight="1" ht="18.75" hidden="1">
      <c r="A27" s="2448"/>
      <c r="C27" s="1012"/>
      <c r="D27" s="1009" t="s">
        <v>842</v>
      </c>
      <c r="E27" s="609" t="s">
        <v>843</v>
      </c>
      <c r="F27" s="1006" t="s">
        <v>844</v>
      </c>
      <c r="G27" s="736"/>
      <c r="H27" s="742"/>
      <c r="I27" s="736"/>
      <c r="J27" s="742"/>
      <c r="K27" s="1004"/>
      <c r="L27" s="776"/>
      <c r="W27" s="731"/>
      <c r="X27" s="814">
        <v>0</v>
      </c>
    </row>
    <row s="2774" customFormat="1" customHeight="1" ht="18.75" hidden="1">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hidden="1">
      <c r="A29" s="2448"/>
      <c r="C29" s="1012"/>
      <c r="D29" s="1009" t="s">
        <v>847</v>
      </c>
      <c r="E29" s="609" t="s">
        <v>840</v>
      </c>
      <c r="F29" s="1006" t="s">
        <v>848</v>
      </c>
      <c r="G29" s="736"/>
      <c r="H29" s="742"/>
      <c r="I29" s="736"/>
      <c r="J29" s="742"/>
      <c r="K29" s="1004"/>
      <c r="L29" s="776"/>
      <c r="W29" s="731"/>
      <c r="X29" s="814">
        <v>0</v>
      </c>
    </row>
    <row s="2774" customFormat="1" customHeight="1" ht="18.75" hidden="1">
      <c r="A30" s="2448"/>
      <c r="C30" s="1012"/>
      <c r="D30" s="1009" t="s">
        <v>849</v>
      </c>
      <c r="E30" s="609" t="s">
        <v>850</v>
      </c>
      <c r="F30" s="1006" t="s">
        <v>851</v>
      </c>
      <c r="G30" s="736"/>
      <c r="H30" s="742"/>
      <c r="I30" s="736"/>
      <c r="J30" s="742"/>
      <c r="K30" s="1004"/>
      <c r="L30" s="776"/>
      <c r="W30" s="731"/>
      <c r="X30" s="814">
        <v>0</v>
      </c>
    </row>
    <row customHeight="1" ht="126.75" hidden="1">
      <c r="A31" s="2448"/>
      <c r="D31" s="1009" t="s">
        <v>113</v>
      </c>
      <c r="E31" s="335" t="s">
        <v>852</v>
      </c>
      <c r="F31" s="716" t="s">
        <v>563</v>
      </c>
      <c r="G31" s="613"/>
      <c r="H31" s="718"/>
      <c r="I31" s="613"/>
      <c r="J31" s="718"/>
      <c r="K31" s="345" t="s">
        <v>853</v>
      </c>
      <c r="L31" s="776"/>
      <c r="X31" s="561">
        <v>0</v>
      </c>
    </row>
    <row customHeight="1" ht="56.25" hidden="1">
      <c r="A32" s="2448"/>
      <c r="D32" s="1009" t="s">
        <v>93</v>
      </c>
      <c r="E32" s="335" t="s">
        <v>854</v>
      </c>
      <c r="F32" s="595" t="s">
        <v>824</v>
      </c>
      <c r="G32" s="613"/>
      <c r="H32" s="718"/>
      <c r="I32" s="613"/>
      <c r="J32" s="718"/>
      <c r="K32" s="345" t="s">
        <v>855</v>
      </c>
      <c r="L32" s="776"/>
      <c r="X32" s="561">
        <v>0</v>
      </c>
    </row>
    <row customHeight="1" ht="11.25" hidden="1">
      <c r="A33" s="2448"/>
      <c r="E33" s="720"/>
      <c r="F33" s="237"/>
      <c r="G33" s="237"/>
      <c r="H33" s="237"/>
      <c r="I33" s="237"/>
      <c r="J33" s="237"/>
      <c r="K33" s="237"/>
      <c r="X33" s="561">
        <v>0</v>
      </c>
    </row>
    <row customHeight="1" ht="12.75" hidden="1">
      <c r="A34" s="2448"/>
      <c r="D34" s="121">
        <v>1</v>
      </c>
      <c r="E34" s="391" t="s">
        <v>856</v>
      </c>
      <c r="X34" s="561">
        <v>0</v>
      </c>
    </row>
    <row customHeight="1" ht="11.25" hidden="1">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112</v>
      </c>
      <c r="E38" s="1088" t="s">
        <v>861</v>
      </c>
      <c r="F38" s="1092" t="s">
        <v>551</v>
      </c>
      <c r="G38" s="1092" t="s">
        <v>551</v>
      </c>
      <c r="H38" s="1086"/>
      <c r="I38" s="1092" t="s">
        <v>551</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91</v>
      </c>
      <c r="E41" s="778" t="s">
        <v>868</v>
      </c>
      <c r="F41" s="716" t="s">
        <v>551</v>
      </c>
      <c r="G41" s="716" t="s">
        <v>551</v>
      </c>
      <c r="H41" s="1080"/>
      <c r="I41" s="716" t="s">
        <v>551</v>
      </c>
      <c r="J41" s="1080"/>
      <c r="K41" s="358"/>
      <c r="X41" s="814">
        <v>0</v>
      </c>
    </row>
    <row s="2774" customFormat="1" customHeight="1" ht="45" hidden="1">
      <c r="A42" s="2448"/>
      <c r="B42" s="567"/>
      <c r="D42" s="721" t="s">
        <v>329</v>
      </c>
      <c r="E42" s="779" t="s">
        <v>869</v>
      </c>
      <c r="F42" s="716" t="s">
        <v>563</v>
      </c>
      <c r="G42" s="613"/>
      <c r="H42" s="1080"/>
      <c r="I42" s="613"/>
      <c r="J42" s="1080"/>
      <c r="K42" s="358" t="s">
        <v>870</v>
      </c>
      <c r="X42" s="814">
        <v>0</v>
      </c>
    </row>
    <row s="2774" customFormat="1" customHeight="1" ht="45" hidden="1">
      <c r="A43" s="2448"/>
      <c r="B43" s="567"/>
      <c r="D43" s="721" t="s">
        <v>337</v>
      </c>
      <c r="E43" s="723" t="s">
        <v>871</v>
      </c>
      <c r="F43" s="1084" t="s">
        <v>563</v>
      </c>
      <c r="G43" s="798"/>
      <c r="H43" s="1079"/>
      <c r="I43" s="798"/>
      <c r="J43" s="1079"/>
      <c r="K43" s="358" t="s">
        <v>872</v>
      </c>
      <c r="X43" s="814">
        <v>0</v>
      </c>
    </row>
    <row s="2774" customFormat="1" customHeight="1" ht="11.25" hidden="1">
      <c r="A44" s="2448"/>
      <c r="B44" s="567"/>
      <c r="D44" s="721" t="s">
        <v>92</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113</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93</v>
      </c>
      <c r="E60" s="722" t="s">
        <v>892</v>
      </c>
      <c r="F60" s="777" t="s">
        <v>563</v>
      </c>
      <c r="G60" s="798"/>
      <c r="H60" s="1079"/>
      <c r="I60" s="798"/>
      <c r="J60" s="1079"/>
      <c r="K60" s="358" t="s">
        <v>893</v>
      </c>
      <c r="X60" s="814">
        <v>0</v>
      </c>
    </row>
    <row s="2774" customFormat="1" customHeight="1" ht="33.75" hidden="1">
      <c r="A61" s="2448"/>
      <c r="B61" s="567"/>
      <c r="D61" s="721" t="s">
        <v>94</v>
      </c>
      <c r="E61" s="722" t="s">
        <v>894</v>
      </c>
      <c r="F61" s="782" t="s">
        <v>824</v>
      </c>
      <c r="G61" s="724"/>
      <c r="H61" s="1079"/>
      <c r="I61" s="724"/>
      <c r="J61" s="1079"/>
      <c r="K61" s="345"/>
      <c r="X61" s="814">
        <v>0</v>
      </c>
    </row>
    <row s="2774" customFormat="1" customHeight="1" ht="22.5" hidden="1">
      <c r="A62" s="2448"/>
      <c r="B62" s="567" t="s">
        <v>593</v>
      </c>
      <c r="D62" s="721" t="s">
        <v>114</v>
      </c>
      <c r="E62" s="722" t="s">
        <v>895</v>
      </c>
      <c r="F62" s="782" t="s">
        <v>311</v>
      </c>
      <c r="G62" s="438"/>
      <c r="H62" s="1079"/>
      <c r="I62" s="438"/>
      <c r="J62" s="1079"/>
      <c r="K62" s="345" t="s">
        <v>636</v>
      </c>
      <c r="X62" s="814">
        <v>0</v>
      </c>
    </row>
    <row s="2774" customFormat="1" customHeight="1" ht="45" hidden="1">
      <c r="A63" s="2448"/>
      <c r="B63" s="567" t="s">
        <v>593</v>
      </c>
      <c r="D63" s="721" t="s">
        <v>896</v>
      </c>
      <c r="E63" s="723" t="s">
        <v>897</v>
      </c>
      <c r="F63" s="777" t="s">
        <v>311</v>
      </c>
      <c r="G63" s="438"/>
      <c r="H63" s="1079"/>
      <c r="I63" s="438"/>
      <c r="J63" s="1079"/>
      <c r="K63" s="345" t="s">
        <v>636</v>
      </c>
      <c r="X63" s="814">
        <v>0</v>
      </c>
    </row>
    <row s="2774" customFormat="1" customHeight="1" ht="11.549999999999999">
      <c r="A64" s="1089"/>
      <c r="B64" s="574"/>
      <c r="D64" s="1090"/>
      <c r="E64" s="1091"/>
      <c r="X64" s="565">
        <v>11</v>
      </c>
    </row>
    <row s="2774" customFormat="1" customHeight="1" ht="22.5">
      <c r="A65" s="2448" t="s">
        <v>898</v>
      </c>
      <c r="B65" s="567"/>
      <c r="D65" s="721">
        <v>1</v>
      </c>
      <c r="E65" s="800" t="s">
        <v>899</v>
      </c>
      <c r="F65" s="796" t="s">
        <v>814</v>
      </c>
      <c r="G65" s="797"/>
      <c r="H65" s="1085"/>
      <c r="I65" s="797"/>
      <c r="J65" s="1085"/>
      <c r="K65" s="357" t="s">
        <v>900</v>
      </c>
      <c r="X65" s="814">
        <v>0</v>
      </c>
    </row>
    <row s="2774" customFormat="1" customHeight="1" ht="56.25">
      <c r="A66" s="2448"/>
      <c r="B66" s="567"/>
      <c r="D66" s="799" t="s">
        <v>112</v>
      </c>
      <c r="E66" s="763" t="s">
        <v>901</v>
      </c>
      <c r="F66" s="716" t="s">
        <v>551</v>
      </c>
      <c r="G66" s="716" t="s">
        <v>551</v>
      </c>
      <c r="H66" s="575"/>
      <c r="I66" s="716" t="s">
        <v>551</v>
      </c>
      <c r="J66" s="575"/>
      <c r="K66" s="345"/>
      <c r="X66" s="814">
        <v>0</v>
      </c>
    </row>
    <row s="2774" customFormat="1" customHeight="1" ht="33.75">
      <c r="A67" s="2448"/>
      <c r="B67" s="567"/>
      <c r="D67" s="799" t="s">
        <v>713</v>
      </c>
      <c r="E67" s="1010" t="s">
        <v>902</v>
      </c>
      <c r="F67" s="716" t="s">
        <v>866</v>
      </c>
      <c r="G67" s="783"/>
      <c r="H67" s="575"/>
      <c r="I67" s="783"/>
      <c r="J67" s="575"/>
      <c r="K67" s="345"/>
      <c r="X67" s="814">
        <v>0</v>
      </c>
    </row>
    <row s="2774" customFormat="1" customHeight="1" ht="22.5">
      <c r="A68" s="2448"/>
      <c r="B68" s="567"/>
      <c r="D68" s="799" t="s">
        <v>312</v>
      </c>
      <c r="E68" s="1010" t="s">
        <v>903</v>
      </c>
      <c r="F68" s="716" t="s">
        <v>866</v>
      </c>
      <c r="G68" s="783"/>
      <c r="H68" s="575"/>
      <c r="I68" s="783"/>
      <c r="J68" s="575"/>
      <c r="K68" s="345"/>
      <c r="X68" s="814">
        <v>0</v>
      </c>
    </row>
    <row s="2774" customFormat="1" customHeight="1" ht="22.5">
      <c r="A69" s="2448"/>
      <c r="B69" s="567"/>
      <c r="D69" s="799" t="s">
        <v>315</v>
      </c>
      <c r="E69" s="1010" t="s">
        <v>904</v>
      </c>
      <c r="F69" s="777" t="s">
        <v>563</v>
      </c>
      <c r="G69" s="798"/>
      <c r="H69" s="575"/>
      <c r="I69" s="798"/>
      <c r="J69" s="575"/>
      <c r="K69" s="345"/>
      <c r="X69" s="814">
        <v>0</v>
      </c>
    </row>
    <row s="2774" customFormat="1" customHeight="1" ht="22.5">
      <c r="A70" s="2448"/>
      <c r="B70" s="567"/>
      <c r="D70" s="799" t="s">
        <v>733</v>
      </c>
      <c r="E70" s="1010" t="s">
        <v>905</v>
      </c>
      <c r="F70" s="777" t="s">
        <v>563</v>
      </c>
      <c r="G70" s="798"/>
      <c r="H70" s="575"/>
      <c r="I70" s="798"/>
      <c r="J70" s="575"/>
      <c r="K70" s="345"/>
      <c r="X70" s="814">
        <v>0</v>
      </c>
    </row>
    <row s="2774" customFormat="1" customHeight="1" ht="22.5">
      <c r="A71" s="2448"/>
      <c r="B71" s="567"/>
      <c r="D71" s="721" t="s">
        <v>91</v>
      </c>
      <c r="E71" s="722" t="s">
        <v>906</v>
      </c>
      <c r="F71" s="716" t="s">
        <v>866</v>
      </c>
      <c r="G71" s="613"/>
      <c r="H71" s="1086"/>
      <c r="I71" s="613"/>
      <c r="J71" s="1086"/>
      <c r="K71" s="358"/>
      <c r="X71" s="814">
        <v>0</v>
      </c>
    </row>
    <row s="2774" customFormat="1" customHeight="1" ht="56.25">
      <c r="A72" s="2448"/>
      <c r="B72" s="567"/>
      <c r="D72" s="721" t="s">
        <v>92</v>
      </c>
      <c r="E72" s="722" t="s">
        <v>907</v>
      </c>
      <c r="F72" s="777" t="s">
        <v>563</v>
      </c>
      <c r="G72" s="798"/>
      <c r="H72" s="1079"/>
      <c r="I72" s="798"/>
      <c r="J72" s="1079"/>
      <c r="K72" s="358"/>
      <c r="X72" s="814">
        <v>0</v>
      </c>
    </row>
    <row s="2774" customFormat="1" customHeight="1" ht="33.75">
      <c r="A73" s="2448"/>
      <c r="B73" s="567"/>
      <c r="D73" s="721" t="s">
        <v>113</v>
      </c>
      <c r="E73" s="722" t="s">
        <v>908</v>
      </c>
      <c r="F73" s="782" t="s">
        <v>824</v>
      </c>
      <c r="G73" s="724"/>
      <c r="H73" s="1079"/>
      <c r="I73" s="724"/>
      <c r="J73" s="1079"/>
      <c r="K73" s="345"/>
      <c r="X73" s="814">
        <v>0</v>
      </c>
    </row>
    <row s="2774" customFormat="1" customHeight="1" ht="22.5">
      <c r="A74" s="2448"/>
      <c r="B74" s="567" t="s">
        <v>593</v>
      </c>
      <c r="D74" s="721" t="s">
        <v>93</v>
      </c>
      <c r="E74" s="722" t="s">
        <v>909</v>
      </c>
      <c r="F74" s="782" t="s">
        <v>311</v>
      </c>
      <c r="G74" s="438"/>
      <c r="H74" s="1079"/>
      <c r="I74" s="438"/>
      <c r="J74" s="1079"/>
      <c r="K74" s="345" t="s">
        <v>636</v>
      </c>
      <c r="X74" s="814">
        <v>0</v>
      </c>
    </row>
    <row s="2774" customFormat="1" customHeight="1" ht="45">
      <c r="A75" s="2448"/>
      <c r="B75" s="567" t="s">
        <v>593</v>
      </c>
      <c r="D75" s="721" t="s">
        <v>657</v>
      </c>
      <c r="E75" s="723" t="s">
        <v>910</v>
      </c>
      <c r="F75" s="777" t="s">
        <v>311</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112</v>
      </c>
      <c r="E78" s="722" t="s">
        <v>914</v>
      </c>
      <c r="F78" s="777" t="s">
        <v>814</v>
      </c>
      <c r="G78" s="780"/>
      <c r="H78" s="1079"/>
      <c r="I78" s="780"/>
      <c r="J78" s="1079"/>
      <c r="K78" s="345" t="s">
        <v>915</v>
      </c>
      <c r="X78" s="814">
        <v>0</v>
      </c>
    </row>
    <row s="2774" customFormat="1" customHeight="1" ht="22.5" hidden="1">
      <c r="A79" s="2448"/>
      <c r="B79" s="567"/>
      <c r="D79" s="721" t="s">
        <v>91</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92</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113</v>
      </c>
      <c r="E95" s="722" t="s">
        <v>932</v>
      </c>
      <c r="F95" s="781" t="s">
        <v>563</v>
      </c>
      <c r="G95" s="783"/>
      <c r="H95" s="1079"/>
      <c r="I95" s="783"/>
      <c r="J95" s="1079"/>
      <c r="K95" s="345" t="s">
        <v>933</v>
      </c>
      <c r="X95" s="814">
        <v>0</v>
      </c>
    </row>
    <row s="2774" customFormat="1" customHeight="1" ht="33.75" hidden="1">
      <c r="A96" s="2448"/>
      <c r="B96" s="567"/>
      <c r="D96" s="721" t="s">
        <v>93</v>
      </c>
      <c r="E96" s="722" t="s">
        <v>934</v>
      </c>
      <c r="F96" s="782" t="s">
        <v>824</v>
      </c>
      <c r="G96" s="784"/>
      <c r="H96" s="1079"/>
      <c r="I96" s="784"/>
      <c r="J96" s="1079"/>
      <c r="K96" s="345"/>
      <c r="X96" s="814">
        <v>0</v>
      </c>
    </row>
    <row s="2774" customFormat="1" customHeight="1" ht="22.5" hidden="1">
      <c r="A97" s="2448"/>
      <c r="B97" s="567" t="s">
        <v>593</v>
      </c>
      <c r="D97" s="721" t="s">
        <v>94</v>
      </c>
      <c r="E97" s="722" t="s">
        <v>935</v>
      </c>
      <c r="F97" s="782" t="s">
        <v>311</v>
      </c>
      <c r="G97" s="441"/>
      <c r="H97" s="1079"/>
      <c r="I97" s="441"/>
      <c r="J97" s="1079"/>
      <c r="K97" s="345" t="s">
        <v>636</v>
      </c>
      <c r="X97" s="814">
        <v>0</v>
      </c>
    </row>
    <row s="2774" customFormat="1" customHeight="1" ht="45" hidden="1">
      <c r="A98" s="2448"/>
      <c r="B98" s="567" t="s">
        <v>593</v>
      </c>
      <c r="D98" s="721" t="s">
        <v>936</v>
      </c>
      <c r="E98" s="723" t="s">
        <v>937</v>
      </c>
      <c r="F98" s="777" t="s">
        <v>311</v>
      </c>
      <c r="G98" s="441"/>
      <c r="H98" s="1079"/>
      <c r="I98" s="441"/>
      <c r="J98" s="1079"/>
      <c r="K98" s="345" t="s">
        <v>636</v>
      </c>
      <c r="X98" s="814">
        <v>0</v>
      </c>
    </row>
    <row s="2774" customFormat="1" customHeight="1" ht="95.25" hidden="1">
      <c r="A99" s="2448"/>
      <c r="B99" s="567" t="s">
        <v>593</v>
      </c>
      <c r="D99" s="721" t="s">
        <v>114</v>
      </c>
      <c r="E99" s="722" t="s">
        <v>938</v>
      </c>
      <c r="F99" s="777" t="s">
        <v>311</v>
      </c>
      <c r="G99" s="441"/>
      <c r="H99" s="1079"/>
      <c r="I99" s="441"/>
      <c r="J99" s="1079"/>
      <c r="K99" s="345" t="s">
        <v>636</v>
      </c>
      <c r="X99" s="814">
        <v>0</v>
      </c>
    </row>
    <row s="2774" customFormat="1" customHeight="1" ht="22.5" hidden="1">
      <c r="A100" s="2448"/>
      <c r="B100" s="567" t="s">
        <v>593</v>
      </c>
      <c r="D100" s="721" t="s">
        <v>150</v>
      </c>
      <c r="E100" s="722" t="s">
        <v>939</v>
      </c>
      <c r="F100" s="777" t="s">
        <v>311</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49F01-B62B-015B-BC3F-AA9709EB1E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22"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534</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9" customFormat="1" customHeight="1" ht="15" hidden="1">
      <c r="C5" s="728"/>
      <c r="U5" s="476"/>
      <c r="V5" s="473">
        <v>0</v>
      </c>
    </row>
    <row customHeight="1" ht="22.5" hidden="1">
      <c r="A6" s="561"/>
      <c r="B6" s="2453"/>
      <c r="C6" s="2454" t="s">
        <v>534</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9" customFormat="1" customHeight="1" ht="15" hidden="1">
      <c r="C8" s="728"/>
      <c r="U8" s="476"/>
      <c r="V8" s="473">
        <v>0</v>
      </c>
    </row>
    <row customHeight="1" ht="22.5" hidden="1">
      <c r="A9" s="561"/>
      <c r="B9" s="2453"/>
      <c r="C9" s="2454" t="s">
        <v>534</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9" customFormat="1" customHeight="1" ht="15" hidden="1">
      <c r="C12" s="728"/>
      <c r="U12" s="476"/>
      <c r="V12" s="473">
        <v>0</v>
      </c>
    </row>
    <row customHeight="1" ht="33.75" hidden="1">
      <c r="A13" s="561"/>
      <c r="B13" s="2453"/>
      <c r="C13" s="2454" t="s">
        <v>534</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"Боровский завод радиотехнологического оснащения"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89</v>
      </c>
      <c r="E30" s="816" t="s">
        <v>307</v>
      </c>
      <c r="F30" s="816" t="s">
        <v>571</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E6003-7A83-4301-DF36-A64120FD5B1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56"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"Боровский завод радиотехнологического оснащения"</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90</v>
      </c>
      <c r="R10" s="971" t="s">
        <v>982</v>
      </c>
      <c r="S10" s="971" t="s">
        <v>983</v>
      </c>
      <c r="T10" s="972" t="s">
        <v>984</v>
      </c>
      <c r="U10" s="971" t="s">
        <v>90</v>
      </c>
      <c r="V10" s="971" t="s">
        <v>985</v>
      </c>
      <c r="W10" s="971" t="s">
        <v>983</v>
      </c>
      <c r="X10" s="972" t="s">
        <v>984</v>
      </c>
      <c r="Y10" s="357" t="s">
        <v>986</v>
      </c>
      <c r="Z10" s="2157" t="s">
        <v>89</v>
      </c>
      <c r="AA10" s="2159"/>
      <c r="AB10" s="1105" t="s">
        <v>987</v>
      </c>
      <c r="AE10" s="814">
        <v>41</v>
      </c>
    </row>
    <row s="2850"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CCEC1-B453-A345-C162-F92D676A241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56"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"Боровский завод радиотехнологического оснащения"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1011</v>
      </c>
      <c r="K12" s="2183"/>
      <c r="L12" s="2288"/>
      <c r="M12" s="2288"/>
      <c r="N12" s="2183"/>
      <c r="O12" s="2183"/>
      <c r="P12" s="2474"/>
      <c r="Q12" s="2474"/>
      <c r="R12" s="2474"/>
      <c r="S12" s="1190" t="s">
        <v>87</v>
      </c>
      <c r="T12" s="1190" t="s">
        <v>88</v>
      </c>
      <c r="U12" s="1190" t="s">
        <v>86</v>
      </c>
      <c r="V12" s="1190" t="s">
        <v>1012</v>
      </c>
      <c r="W12" s="1190" t="s">
        <v>86</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0D3B-EF4C-AF7F-7248-4B019840EB7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56"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"Боровский завод радиотехнологического оснащения"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111</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112</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15E61-99E2-916D-4A94-168E7FA41CC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51" width="4.7109375" hidden="1" customWidth="1"/>
    <col min="2" max="2" style="4654" width="4.7109375" hidden="1" customWidth="1"/>
    <col min="3" max="4" style="4651" width="4.7109375" hidden="1" customWidth="1"/>
    <col min="5" max="5" style="4651" width="3.00390625" customWidth="1"/>
    <col min="6" max="6" style="4651" width="6.00390625" customWidth="1"/>
    <col min="7" max="7" style="4651" width="18.00390625" customWidth="1"/>
    <col min="8" max="8" style="4651" width="27.00390625" customWidth="1"/>
    <col min="9" max="9" style="4651" width="18.00390625" customWidth="1"/>
    <col min="10" max="14" style="4651" width="0.8515625" hidden="1" customWidth="1"/>
    <col min="15" max="28" style="4651" width="21.7109375" hidden="1" customWidth="1"/>
    <col min="29" max="71" style="4651" width="0.8515625" hidden="1" customWidth="1"/>
    <col min="72" max="79" style="4651" width="21.7109375" customWidth="1"/>
    <col min="80" max="81" style="4651" width="29.140625" customWidth="1"/>
    <col min="82" max="89" style="4651" width="21.7109375" customWidth="1"/>
    <col min="90" max="102" style="4651" width="0.7109375" customWidth="1"/>
    <col min="103" max="114" style="4651" width="21.7109375" hidden="1" customWidth="1"/>
    <col min="115" max="178" style="4651" width="0.7109375" hidden="1" customWidth="1"/>
    <col min="179" max="179" style="4651" width="0.140625" customWidth="1"/>
    <col min="180" max="184" style="4651" width="8.00390625" customWidth="1"/>
    <col min="185" max="185" style="4651" width="9.140625" hidden="1"/>
  </cols>
  <sheetData>
    <row s="4586" customFormat="1" customHeight="1" ht="12" hidden="1">
      <c r="B1" s="979"/>
      <c r="C1" s="980"/>
      <c r="D1" s="980"/>
      <c r="GC1" s="978" t="s">
        <v>14</v>
      </c>
    </row>
    <row s="458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8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9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АО "Боровский завод радиотехнологического оснащения"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0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01"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0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01"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1113</v>
      </c>
      <c r="CC16" s="2489"/>
      <c r="CD16" s="2442" t="s">
        <v>563</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8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8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86"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8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86" customFormat="1" customHeight="1" ht="12.75">
      <c r="A22" s="997"/>
      <c r="B22" s="997"/>
      <c r="C22" s="997"/>
      <c r="D22" s="997"/>
      <c r="E22" s="997"/>
      <c r="FX22" s="997"/>
      <c r="FY22" s="997"/>
      <c r="FZ22" s="997"/>
      <c r="GA22" s="997"/>
      <c r="GB22" s="997"/>
      <c r="GC22" s="978">
        <v>12</v>
      </c>
    </row>
    <row s="465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2CB3C-63C3-E1A2-E458-6727BA32DF5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22" width="10.00390625" customWidth="1"/>
    <col min="19" max="19" style="2774" width="10.57421875" hidden="1"/>
  </cols>
  <sheetData>
    <row s="2849" customFormat="1" customHeight="1" ht="15" hidden="1">
      <c r="C1" s="728"/>
      <c r="H1" s="473">
        <v>4</v>
      </c>
      <c r="R1" s="476"/>
      <c r="S1" s="473" t="s">
        <v>14</v>
      </c>
    </row>
    <row customHeight="1" ht="22.5" hidden="1">
      <c r="C2" s="1984" t="s">
        <v>534</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"Боровский завод радиотехнологического оснащения"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89</v>
      </c>
      <c r="E13" s="816" t="s">
        <v>307</v>
      </c>
      <c r="F13" s="816" t="s">
        <v>571</v>
      </c>
      <c r="G13" s="864" t="s">
        <v>308</v>
      </c>
      <c r="H13" s="810" t="s">
        <v>308</v>
      </c>
      <c r="I13" s="2183"/>
      <c r="S13" s="561">
        <v>34</v>
      </c>
    </row>
    <row customHeight="1" ht="15" hidden="1">
      <c r="C14" s="232"/>
      <c r="D14" s="649" t="s">
        <v>111</v>
      </c>
      <c r="E14" s="649" t="s">
        <v>112</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1121</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88939-9302-CDAE-D938-C608A362D7A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"Боровский завод радиотехнологического оснащения"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89</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112</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83D97-6123-0657-9779-8F013D37179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534</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534</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534</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534</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534</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"Боровский завод радиотехнологического оснащения"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89</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311</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111</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112</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91</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92</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113</v>
      </c>
      <c r="C40" s="152"/>
      <c r="D40" s="165"/>
      <c r="E40" s="260" t="s">
        <v>327</v>
      </c>
      <c r="F40" s="256"/>
      <c r="G40" s="256"/>
      <c r="H40" s="257"/>
      <c r="I40" s="2227"/>
      <c r="M40" s="139">
        <v>15</v>
      </c>
    </row>
    <row s="4731"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4F59-284F-A079-49A5-CD5A058EFA8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34"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45642.49190972222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368-РК</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89</v>
      </c>
      <c r="F20" s="2280" t="s">
        <v>124</v>
      </c>
      <c r="G20" s="2280" t="s">
        <v>125</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311</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311</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1155</v>
      </c>
      <c r="N85" s="390"/>
      <c r="AH85" s="430">
        <v>34</v>
      </c>
    </row>
    <row customHeight="1" ht="19.95">
      <c r="A86" s="1836"/>
      <c r="B86" s="1836"/>
      <c r="D86" s="432"/>
      <c r="E86" s="203" t="s">
        <v>91</v>
      </c>
      <c r="F86" s="2516" t="s">
        <v>1156</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73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3D939-9B61-44E3-E8CA-63CA3BAAF73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"Боровский завод радиотехнологического оснащения"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89</v>
      </c>
      <c r="E9" s="164" t="s">
        <v>307</v>
      </c>
      <c r="F9" s="164" t="s">
        <v>308</v>
      </c>
      <c r="G9" s="164" t="s">
        <v>395</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1158</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EADC-BB56-E5C7-B4A3-C63A39679C5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8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22"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АО "Боровский завод радиотехнологического оснащения"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89</v>
      </c>
      <c r="E13" s="863" t="s">
        <v>307</v>
      </c>
      <c r="F13" s="863" t="s">
        <v>571</v>
      </c>
      <c r="G13" s="864" t="s">
        <v>308</v>
      </c>
      <c r="H13" s="863" t="s">
        <v>395</v>
      </c>
      <c r="I13" s="864" t="s">
        <v>308</v>
      </c>
      <c r="J13" s="863" t="s">
        <v>395</v>
      </c>
      <c r="K13" s="2288"/>
      <c r="V13" s="561">
        <v>34</v>
      </c>
    </row>
    <row customHeight="1" ht="15" hidden="1">
      <c r="C14" s="232"/>
      <c r="D14" s="649" t="s">
        <v>111</v>
      </c>
      <c r="E14" s="649" t="s">
        <v>112</v>
      </c>
      <c r="F14" s="649" t="s">
        <v>91</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1160</v>
      </c>
      <c r="F17" s="577" t="s">
        <v>311</v>
      </c>
      <c r="G17" s="734"/>
      <c r="H17" s="734"/>
      <c r="I17" s="734"/>
      <c r="J17" s="734"/>
      <c r="K17" s="345" t="s">
        <v>1161</v>
      </c>
      <c r="V17" s="561">
        <v>0</v>
      </c>
    </row>
    <row customHeight="1" ht="48.29999999999999">
      <c r="A18" s="561"/>
      <c r="C18" s="582"/>
      <c r="D18" s="577">
        <v>3</v>
      </c>
      <c r="E18" s="335" t="s">
        <v>819</v>
      </c>
      <c r="F18" s="577" t="s">
        <v>311</v>
      </c>
      <c r="G18" s="865" t="s">
        <v>311</v>
      </c>
      <c r="H18" s="866" t="s">
        <v>311</v>
      </c>
      <c r="I18" s="577" t="s">
        <v>311</v>
      </c>
      <c r="J18" s="634" t="s">
        <v>311</v>
      </c>
      <c r="K18" s="345" t="s">
        <v>1162</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576</v>
      </c>
      <c r="G21" s="736"/>
      <c r="H21" s="162"/>
      <c r="I21" s="736"/>
      <c r="J21" s="162"/>
      <c r="K21" s="735"/>
      <c r="V21" s="561">
        <v>46</v>
      </c>
    </row>
    <row customHeight="1" ht="67.5" hidden="1">
      <c r="A22" s="561"/>
      <c r="C22" s="582"/>
      <c r="D22" s="577">
        <v>5</v>
      </c>
      <c r="E22" s="335" t="s">
        <v>1163</v>
      </c>
      <c r="F22" s="577" t="s">
        <v>563</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6F15DA-56A6-05CB-9AD3-09363B559C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48" width="32.57421875" customWidth="1"/>
    <col min="2" max="2" style="2910" width="11.00390625" customWidth="1"/>
    <col min="3" max="3" style="2910" width="9.140625"/>
    <col min="4" max="4" style="2910" width="26.57421875" customWidth="1"/>
    <col min="5" max="5" style="4731" width="36.8515625" customWidth="1"/>
    <col min="6" max="6" style="4731" width="23.57421875" customWidth="1"/>
    <col min="7" max="7" style="4731" width="31.421875" customWidth="1"/>
    <col min="8" max="8" style="4731" width="40.8515625" customWidth="1"/>
    <col min="9" max="9" style="4731" width="14.57421875" customWidth="1"/>
    <col min="10" max="10" style="4731" width="26.8515625" customWidth="1"/>
    <col min="11" max="11" style="4731" width="50.00390625" customWidth="1"/>
    <col min="12" max="12" style="4731" width="52.421875" customWidth="1"/>
    <col min="13" max="13" style="4731" width="10.7109375" customWidth="1"/>
    <col min="14" max="14" style="4731" width="55.140625" customWidth="1"/>
    <col min="15" max="15" style="4731" width="31.8515625" customWidth="1"/>
    <col min="16" max="16" style="4731" width="23.8515625" customWidth="1"/>
    <col min="17" max="17" style="4731" width="46.57421875" customWidth="1"/>
    <col min="18" max="18" style="4731" width="24.00390625" customWidth="1"/>
    <col min="19" max="19" style="4731" width="20.57421875" customWidth="1"/>
    <col min="20" max="20" style="4731" width="22.00390625" customWidth="1"/>
    <col min="21" max="22" style="4731" width="26.421875" customWidth="1"/>
    <col min="23" max="23" style="4731" width="8.28125" hidden="1" customWidth="1"/>
    <col min="24" max="24" style="4731" width="59.7109375" customWidth="1"/>
    <col min="25" max="25" style="4731" width="49.140625" customWidth="1"/>
    <col min="26" max="26" style="4731" width="11.140625" customWidth="1"/>
    <col min="27" max="30" style="4731" width="29.00390625" customWidth="1"/>
    <col min="31" max="31" style="4731" width="9.140625"/>
    <col min="32" max="32" style="4731" width="34.7109375" customWidth="1"/>
    <col min="33" max="33" style="4731" width="9.140625"/>
    <col min="34" max="35" style="4731" width="34.421875" customWidth="1"/>
    <col min="36" max="36" style="4731" width="9.140625"/>
    <col min="37" max="37" style="4731" width="24.57421875" customWidth="1"/>
    <col min="38" max="38" style="4731" width="9.140625"/>
    <col min="39" max="39" style="4731" width="26.140625" customWidth="1"/>
    <col min="40" max="40" style="4731" width="1.7109375" customWidth="1"/>
    <col min="41" max="41" style="4731" width="9.140625"/>
    <col min="42" max="43" style="4731" width="47.8515625" customWidth="1"/>
    <col min="44" max="44" style="4731" width="1.7109375" customWidth="1"/>
    <col min="45" max="45" style="4731" width="21.421875" customWidth="1"/>
    <col min="46" max="46" style="4731" width="1.7109375" customWidth="1"/>
    <col min="47" max="47" style="4731" width="31.28125" customWidth="1"/>
    <col min="48" max="48" style="4731" width="1.7109375" customWidth="1"/>
    <col min="49" max="50" style="4731" width="9.140625"/>
    <col min="51" max="51" style="4731" width="3.7109375" customWidth="1"/>
    <col min="52" max="52" style="4731" width="60.8515625" customWidth="1"/>
    <col min="53" max="53" style="4731" width="49.28125" customWidth="1"/>
    <col min="54" max="54" style="4731" width="35.140625" customWidth="1"/>
    <col min="55" max="55" style="4731" width="9.140625"/>
    <col min="56" max="56" style="4731" width="1.7109375" customWidth="1"/>
    <col min="57" max="57" style="4885" width="12.57421875" customWidth="1"/>
    <col min="58" max="58" style="4885" width="14.28125" customWidth="1"/>
    <col min="59" max="59" style="4731" width="30.7109375" customWidth="1"/>
    <col min="60" max="60" style="4886" width="40.7109375" customWidth="1"/>
    <col min="61" max="61" style="4886" width="15.00390625" customWidth="1"/>
    <col min="62" max="62" style="4886" width="40.7109375" customWidth="1"/>
    <col min="63" max="63" style="4886" width="2.7109375" customWidth="1"/>
    <col min="64" max="64" style="4886" width="44.7109375" customWidth="1"/>
    <col min="65" max="65" style="4886" width="2.7109375" customWidth="1"/>
    <col min="66" max="66" style="4886" width="40.7109375" customWidth="1"/>
    <col min="67" max="68" style="4731" width="9.140625"/>
    <col min="69" max="69" style="4731" width="18.140625" customWidth="1"/>
    <col min="70" max="70" style="4731" width="57.8515625" customWidth="1"/>
    <col min="71" max="71" style="4731" width="1.7109375" customWidth="1"/>
    <col min="72" max="72" style="4731" width="22.57421875" customWidth="1"/>
    <col min="73" max="73" style="4731" width="57.8515625" customWidth="1"/>
    <col min="74" max="74" style="4731" width="1.7109375" customWidth="1"/>
    <col min="75" max="75" style="4731" width="22.57421875" customWidth="1"/>
    <col min="76" max="76" style="4731" width="57.8515625" customWidth="1"/>
    <col min="77" max="77" style="4731" width="1.7109375" customWidth="1"/>
    <col min="78" max="78" style="4731" width="22.57421875" customWidth="1"/>
    <col min="79" max="79" style="4731" width="57.8515625" customWidth="1"/>
    <col min="80" max="81" style="4731" width="9.140625"/>
    <col min="82" max="82" style="4731" width="49.57421875" customWidth="1"/>
  </cols>
  <sheetData>
    <row s="4789"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812</v>
      </c>
      <c r="BI1" s="1126"/>
      <c r="BJ1" s="1127" t="s">
        <v>1208</v>
      </c>
      <c r="BK1" s="1126"/>
      <c r="BL1" s="1128" t="s">
        <v>911</v>
      </c>
      <c r="BM1" s="1126"/>
      <c r="BN1" s="1129" t="s">
        <v>1209</v>
      </c>
      <c r="BS1" s="1483"/>
    </row>
    <row customHeight="1" ht="11.25">
      <c r="A2" s="1130" t="s">
        <v>1210</v>
      </c>
      <c r="B2" s="1131">
        <v>2000</v>
      </c>
      <c r="C2" s="1131">
        <v>2022</v>
      </c>
      <c r="D2" s="1131" t="s">
        <v>67</v>
      </c>
      <c r="E2" s="1132" t="s">
        <v>1211</v>
      </c>
      <c r="F2" s="1132" t="s">
        <v>1212</v>
      </c>
      <c r="G2" s="1132" t="s">
        <v>1213</v>
      </c>
      <c r="H2" s="1133" t="s">
        <v>56</v>
      </c>
      <c r="I2" s="1132" t="s">
        <v>111</v>
      </c>
      <c r="J2" s="1132" t="s">
        <v>1214</v>
      </c>
      <c r="K2" s="1134" t="s">
        <v>1215</v>
      </c>
      <c r="L2" s="1135"/>
      <c r="M2" s="1134">
        <v>1</v>
      </c>
      <c r="N2" s="1218" t="s">
        <v>1216</v>
      </c>
      <c r="O2" s="1133" t="s">
        <v>1217</v>
      </c>
      <c r="P2" s="1136" t="s">
        <v>37</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112</v>
      </c>
      <c r="J3" s="1132" t="s">
        <v>561</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1224</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1235</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91</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1224</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92</v>
      </c>
      <c r="K5" s="1134" t="s">
        <v>1311</v>
      </c>
      <c r="L5" s="1135">
        <f>_xlfn.IFERROR(MATCH(K5,OFFER_METHOD,0),0)</f>
        <v>0</v>
      </c>
      <c r="M5" s="1134">
        <v>4</v>
      </c>
      <c r="N5" s="1148" t="s">
        <v>1312</v>
      </c>
      <c r="O5" s="1132" t="s">
        <v>1313</v>
      </c>
      <c r="Q5" s="1137" t="s">
        <v>1314</v>
      </c>
      <c r="R5" s="199" t="s">
        <v>546</v>
      </c>
      <c r="T5" s="1133" t="s">
        <v>1315</v>
      </c>
      <c r="U5" s="1135" t="s">
        <v>1316</v>
      </c>
      <c r="V5" s="1139">
        <v>4</v>
      </c>
      <c r="W5" s="1140"/>
      <c r="X5" s="1140" t="s">
        <v>168</v>
      </c>
      <c r="Y5" s="1131" t="s">
        <v>1317</v>
      </c>
      <c r="Z5" s="1147">
        <v>1</v>
      </c>
      <c r="AF5" s="1133" t="s">
        <v>1318</v>
      </c>
      <c r="AH5" s="1132" t="s">
        <v>1319</v>
      </c>
      <c r="AK5" s="1132" t="s">
        <v>1320</v>
      </c>
      <c r="AM5" s="1132" t="s">
        <v>1321</v>
      </c>
      <c r="AP5" s="1143" t="s">
        <v>168</v>
      </c>
      <c r="AQ5" s="1144" t="s">
        <v>168</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1223</v>
      </c>
      <c r="BS5" s="1485"/>
      <c r="BT5" s="1337">
        <v>64236871</v>
      </c>
      <c r="BU5" s="1124" t="s">
        <v>229</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113</v>
      </c>
      <c r="J6" s="1123" t="s">
        <v>1335</v>
      </c>
      <c r="L6" s="1135">
        <f>SUM(kind_of_control_method_filter)</f>
        <v>0</v>
      </c>
      <c r="N6" s="1148" t="s">
        <v>1336</v>
      </c>
      <c r="O6" s="1132" t="s">
        <v>1337</v>
      </c>
      <c r="R6" s="199" t="s">
        <v>1218</v>
      </c>
      <c r="T6" s="1133" t="s">
        <v>1338</v>
      </c>
      <c r="U6" s="1135" t="s">
        <v>1318</v>
      </c>
      <c r="V6" s="1139">
        <v>5</v>
      </c>
      <c r="W6" s="1140"/>
      <c r="X6" s="1131" t="s">
        <v>174</v>
      </c>
      <c r="Y6" s="1131" t="s">
        <v>1339</v>
      </c>
      <c r="Z6" s="1147"/>
      <c r="AA6" s="1150"/>
      <c r="AH6" s="1132" t="s">
        <v>1340</v>
      </c>
      <c r="AK6" s="1132" t="s">
        <v>1341</v>
      </c>
      <c r="AM6" s="1132" t="s">
        <v>1342</v>
      </c>
      <c r="AP6" s="1143" t="s">
        <v>174</v>
      </c>
      <c r="AQ6" s="1144" t="s">
        <v>174</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1258</v>
      </c>
      <c r="BS6" s="1486"/>
      <c r="BT6" s="1337">
        <v>64236872</v>
      </c>
      <c r="BU6" s="1124" t="s">
        <v>234</v>
      </c>
      <c r="BV6" s="1126"/>
      <c r="BW6" s="1751">
        <v>4213768</v>
      </c>
      <c r="BX6" s="1749" t="s">
        <v>259</v>
      </c>
      <c r="BZ6" s="1337">
        <v>64237510</v>
      </c>
      <c r="CA6" s="1124" t="s">
        <v>1350</v>
      </c>
    </row>
    <row customHeight="1" ht="11.25">
      <c r="A7" s="1130" t="s">
        <v>1351</v>
      </c>
      <c r="B7" s="1131">
        <v>2005</v>
      </c>
      <c r="E7" s="1132" t="s">
        <v>1352</v>
      </c>
      <c r="F7" s="1149"/>
      <c r="H7" s="1133" t="s">
        <v>1353</v>
      </c>
      <c r="I7" s="1132" t="s">
        <v>93</v>
      </c>
      <c r="J7" s="1132" t="s">
        <v>1354</v>
      </c>
      <c r="N7" s="1152" t="s">
        <v>1355</v>
      </c>
      <c r="O7" s="1132" t="s">
        <v>1356</v>
      </c>
      <c r="U7" s="1135" t="s">
        <v>19</v>
      </c>
      <c r="V7" s="426" t="s">
        <v>93</v>
      </c>
      <c r="W7" s="1140"/>
      <c r="X7" s="1131" t="s">
        <v>180</v>
      </c>
      <c r="Y7" s="1131" t="s">
        <v>1317</v>
      </c>
      <c r="Z7" s="1147"/>
      <c r="AA7" s="1150"/>
      <c r="AH7" s="1132" t="s">
        <v>1357</v>
      </c>
      <c r="AK7" s="1132" t="s">
        <v>1358</v>
      </c>
      <c r="AM7" s="1132" t="s">
        <v>1359</v>
      </c>
      <c r="AP7" s="1143" t="s">
        <v>180</v>
      </c>
      <c r="AQ7" s="1144" t="s">
        <v>180</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1251</v>
      </c>
      <c r="BS7" s="1485"/>
      <c r="BT7" s="1337">
        <v>64236873</v>
      </c>
      <c r="BU7" s="1124" t="s">
        <v>239</v>
      </c>
      <c r="BV7" s="1126"/>
      <c r="BW7" s="1751">
        <v>4213769</v>
      </c>
      <c r="BX7" s="1749" t="s">
        <v>1367</v>
      </c>
      <c r="BZ7" s="1337">
        <v>64237511</v>
      </c>
      <c r="CA7" s="1124" t="s">
        <v>274</v>
      </c>
    </row>
    <row customHeight="1" ht="11.25">
      <c r="A8" s="1130" t="s">
        <v>1368</v>
      </c>
      <c r="B8" s="1131">
        <v>2006</v>
      </c>
      <c r="E8" s="1132" t="s">
        <v>1369</v>
      </c>
      <c r="F8" s="1149"/>
      <c r="H8" s="1133" t="s">
        <v>1370</v>
      </c>
      <c r="I8" s="1132" t="s">
        <v>94</v>
      </c>
      <c r="J8" s="1132" t="s">
        <v>1371</v>
      </c>
      <c r="N8" s="1219" t="s">
        <v>1372</v>
      </c>
      <c r="O8" s="1132" t="s">
        <v>1373</v>
      </c>
      <c r="V8" s="426" t="s">
        <v>94</v>
      </c>
      <c r="W8" s="1140"/>
      <c r="X8" s="1131" t="s">
        <v>186</v>
      </c>
      <c r="Y8" s="1131" t="s">
        <v>1317</v>
      </c>
      <c r="Z8" s="1147"/>
      <c r="AA8" s="1150"/>
      <c r="AK8" s="1132" t="s">
        <v>1374</v>
      </c>
      <c r="AP8" s="1143" t="s">
        <v>186</v>
      </c>
      <c r="AQ8" s="1144" t="s">
        <v>186</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168</v>
      </c>
      <c r="BS8" s="1485"/>
      <c r="BT8" s="1337">
        <v>64236874</v>
      </c>
      <c r="BU8" s="1351" t="s">
        <v>1383</v>
      </c>
      <c r="BV8" s="1126"/>
      <c r="BW8" s="1751">
        <v>4213770</v>
      </c>
      <c r="BX8" s="1752" t="s">
        <v>1384</v>
      </c>
      <c r="BZ8" s="1337">
        <v>64237512</v>
      </c>
      <c r="CA8" s="1124" t="s">
        <v>269</v>
      </c>
    </row>
    <row customHeight="1" ht="11.25">
      <c r="A9" s="1130" t="s">
        <v>1385</v>
      </c>
      <c r="B9" s="1131">
        <v>2007</v>
      </c>
      <c r="E9" s="1132" t="s">
        <v>1386</v>
      </c>
      <c r="F9" s="1149"/>
      <c r="G9" s="1123" t="s">
        <v>1387</v>
      </c>
      <c r="H9" s="1123" t="s">
        <v>1388</v>
      </c>
      <c r="I9" s="1132" t="s">
        <v>114</v>
      </c>
      <c r="O9" s="1132" t="s">
        <v>1389</v>
      </c>
      <c r="V9" s="426" t="s">
        <v>114</v>
      </c>
      <c r="W9" s="1140"/>
      <c r="X9" s="1131" t="s">
        <v>192</v>
      </c>
      <c r="Y9" s="1131" t="s">
        <v>1224</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174</v>
      </c>
      <c r="BS9" s="1485"/>
      <c r="BT9" s="1337">
        <v>64236875</v>
      </c>
      <c r="BU9" s="1124" t="s">
        <v>244</v>
      </c>
      <c r="BV9" s="1126"/>
      <c r="BW9" s="1746"/>
      <c r="BX9" s="1746"/>
    </row>
    <row customHeight="1" ht="11.25">
      <c r="A10" s="1130" t="s">
        <v>1399</v>
      </c>
      <c r="B10" s="1131">
        <v>2008</v>
      </c>
      <c r="E10" s="1132" t="s">
        <v>1400</v>
      </c>
      <c r="F10" s="1149"/>
      <c r="G10" s="1132" t="s">
        <v>1401</v>
      </c>
      <c r="H10" s="1132" t="s">
        <v>1402</v>
      </c>
      <c r="I10" s="1132" t="s">
        <v>150</v>
      </c>
      <c r="J10" s="1123" t="s">
        <v>1403</v>
      </c>
      <c r="K10" s="1123" t="s">
        <v>1404</v>
      </c>
      <c r="O10" s="1132" t="s">
        <v>1405</v>
      </c>
      <c r="V10" s="427" t="s">
        <v>150</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180</v>
      </c>
      <c r="BS10" s="1485"/>
      <c r="BT10" s="1337">
        <v>64236876</v>
      </c>
      <c r="BU10" s="1124" t="s">
        <v>224</v>
      </c>
      <c r="BV10" s="1126"/>
      <c r="BW10" s="1746"/>
      <c r="BX10" s="1746"/>
    </row>
    <row customHeight="1" ht="11.25">
      <c r="A11" s="1130" t="s">
        <v>1415</v>
      </c>
      <c r="B11" s="1131">
        <v>2009</v>
      </c>
      <c r="E11" s="1132" t="s">
        <v>1416</v>
      </c>
      <c r="F11" s="1149"/>
      <c r="G11" s="1132" t="s">
        <v>1417</v>
      </c>
      <c r="H11" s="1132" t="s">
        <v>1418</v>
      </c>
      <c r="I11" s="1132" t="s">
        <v>151</v>
      </c>
      <c r="J11" s="1133" t="s">
        <v>1419</v>
      </c>
      <c r="K11" s="1155" t="s">
        <v>1420</v>
      </c>
      <c r="O11" s="1133" t="s">
        <v>1421</v>
      </c>
      <c r="V11" s="426" t="s">
        <v>151</v>
      </c>
      <c r="W11" s="331"/>
      <c r="X11" s="1140" t="s">
        <v>1391</v>
      </c>
      <c r="Y11" s="1131" t="s">
        <v>1422</v>
      </c>
      <c r="Z11" s="1147"/>
      <c r="AP11" s="1143" t="s">
        <v>192</v>
      </c>
      <c r="AQ11" s="1145" t="s">
        <v>192</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186</v>
      </c>
      <c r="BS11" s="1485"/>
      <c r="BW11" s="1746"/>
      <c r="BX11" s="1746"/>
    </row>
    <row customHeight="1" ht="11.25">
      <c r="A12" s="1130" t="s">
        <v>1429</v>
      </c>
      <c r="B12" s="1131">
        <v>2010</v>
      </c>
      <c r="E12" s="1132" t="s">
        <v>1430</v>
      </c>
      <c r="F12" s="1149"/>
      <c r="G12" s="1132" t="s">
        <v>1418</v>
      </c>
      <c r="I12" s="1132" t="s">
        <v>152</v>
      </c>
      <c r="J12" s="1133" t="s">
        <v>1431</v>
      </c>
      <c r="K12" s="1155" t="s">
        <v>1432</v>
      </c>
      <c r="O12" s="1133" t="s">
        <v>1218</v>
      </c>
      <c r="V12" s="426" t="s">
        <v>152</v>
      </c>
      <c r="W12" s="1145"/>
      <c r="X12" s="1140" t="s">
        <v>1433</v>
      </c>
      <c r="Y12" s="1131" t="s">
        <v>1224</v>
      </c>
      <c r="AP12" s="1143"/>
      <c r="AW12" s="1176" t="s">
        <v>151</v>
      </c>
      <c r="AX12" s="1176" t="s">
        <v>151</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153</v>
      </c>
      <c r="K13" s="1155" t="s">
        <v>1390</v>
      </c>
      <c r="V13" s="426" t="s">
        <v>153</v>
      </c>
      <c r="W13" s="1145"/>
      <c r="X13" s="1145"/>
      <c r="Y13" s="1145"/>
      <c r="AW13" s="1176" t="s">
        <v>152</v>
      </c>
      <c r="AX13" s="1176" t="s">
        <v>152</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154</v>
      </c>
      <c r="J14" s="1123" t="s">
        <v>1448</v>
      </c>
      <c r="N14" s="1123" t="s">
        <v>1449</v>
      </c>
      <c r="V14" s="1139">
        <v>13</v>
      </c>
      <c r="W14" s="1140"/>
      <c r="X14" s="1140" t="s">
        <v>1258</v>
      </c>
      <c r="Y14" s="1131" t="s">
        <v>1224</v>
      </c>
      <c r="AW14" s="1176" t="s">
        <v>153</v>
      </c>
      <c r="AX14" s="1176" t="s">
        <v>153</v>
      </c>
      <c r="AZ14" s="1123" t="s">
        <v>1450</v>
      </c>
      <c r="BB14" s="1176" t="s">
        <v>1451</v>
      </c>
      <c r="BC14" s="1176" t="s">
        <v>1443</v>
      </c>
      <c r="BE14" s="1176">
        <v>2012</v>
      </c>
      <c r="BH14" s="1124" t="s">
        <v>1366</v>
      </c>
      <c r="BJ14" s="1273" t="s">
        <v>1452</v>
      </c>
      <c r="BL14" s="1273" t="s">
        <v>1452</v>
      </c>
      <c r="BN14" s="1124" t="s">
        <v>1453</v>
      </c>
      <c r="BQ14" s="1337">
        <v>4213782</v>
      </c>
      <c r="BR14" s="1124" t="s">
        <v>192</v>
      </c>
      <c r="BS14" s="1485"/>
      <c r="BT14" s="1126"/>
      <c r="BU14" s="1126"/>
      <c r="BV14" s="1126"/>
      <c r="BW14" s="1750"/>
      <c r="BX14" s="1746"/>
    </row>
    <row customHeight="1" ht="19.5">
      <c r="A15" s="1130" t="s">
        <v>1454</v>
      </c>
      <c r="B15" s="1131">
        <v>2013</v>
      </c>
      <c r="E15" s="1754" t="s">
        <v>1455</v>
      </c>
      <c r="G15" s="1123" t="s">
        <v>1456</v>
      </c>
      <c r="H15" s="1123" t="s">
        <v>1457</v>
      </c>
      <c r="I15" s="1134" t="s">
        <v>155</v>
      </c>
      <c r="J15" s="1145" t="s">
        <v>588</v>
      </c>
      <c r="N15" s="1214" t="s">
        <v>1458</v>
      </c>
      <c r="X15" s="1143"/>
      <c r="AW15" s="1176" t="s">
        <v>154</v>
      </c>
      <c r="AX15" s="1176" t="s">
        <v>154</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561</v>
      </c>
      <c r="N16" s="1214" t="s">
        <v>1467</v>
      </c>
      <c r="AW16" s="1176" t="s">
        <v>155</v>
      </c>
      <c r="AX16" s="1176" t="s">
        <v>155</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1471</v>
      </c>
      <c r="B17" s="1131">
        <v>2015</v>
      </c>
      <c r="G17" s="1132" t="s">
        <v>1418</v>
      </c>
      <c r="H17" s="1132" t="s">
        <v>1418</v>
      </c>
      <c r="I17" s="1132" t="s">
        <v>1472</v>
      </c>
      <c r="N17" s="1214" t="s">
        <v>1473</v>
      </c>
      <c r="X17" s="1143"/>
      <c r="AW17" s="1176" t="s">
        <v>1466</v>
      </c>
      <c r="AX17" s="1176" t="s">
        <v>1466</v>
      </c>
      <c r="AZ17" s="1176" t="s">
        <v>1474</v>
      </c>
      <c r="BB17" s="1176" t="s">
        <v>1475</v>
      </c>
      <c r="BC17" s="1176" t="s">
        <v>1326</v>
      </c>
      <c r="BE17" s="1176">
        <v>2015</v>
      </c>
      <c r="BH17" s="1124" t="s">
        <v>1414</v>
      </c>
      <c r="BJ17" s="1273" t="s">
        <v>1476</v>
      </c>
      <c r="BL17" s="1273" t="s">
        <v>1476</v>
      </c>
      <c r="BN17" s="1124" t="s">
        <v>1477</v>
      </c>
      <c r="BR17" s="1123" t="s">
        <v>1269</v>
      </c>
      <c r="BS17" s="1484"/>
      <c r="BU17" s="1123" t="s">
        <v>1478</v>
      </c>
      <c r="BV17" s="1126"/>
      <c r="BW17" s="1746"/>
      <c r="BX17" s="1748" t="s">
        <v>1479</v>
      </c>
      <c r="CA17" s="1123" t="s">
        <v>1480</v>
      </c>
      <c r="CD17" s="1123" t="s">
        <v>1481</v>
      </c>
    </row>
    <row customHeight="1" ht="21">
      <c r="A18" s="1130" t="s">
        <v>1482</v>
      </c>
      <c r="B18" s="1131">
        <v>2016</v>
      </c>
      <c r="E18" s="2061" t="s">
        <v>1483</v>
      </c>
      <c r="I18" s="1132" t="s">
        <v>100</v>
      </c>
      <c r="N18" s="1214" t="s">
        <v>1484</v>
      </c>
      <c r="X18" s="1143"/>
      <c r="AW18" s="1176" t="s">
        <v>1472</v>
      </c>
      <c r="AX18" s="1176" t="s">
        <v>1472</v>
      </c>
      <c r="BB18" s="1176" t="s">
        <v>1485</v>
      </c>
      <c r="BC18" s="1176" t="s">
        <v>1326</v>
      </c>
      <c r="BE18" s="1176">
        <v>2016</v>
      </c>
      <c r="BH18" s="1124" t="s">
        <v>1428</v>
      </c>
      <c r="BJ18" s="1273" t="s">
        <v>1486</v>
      </c>
      <c r="BL18" s="1273" t="s">
        <v>1486</v>
      </c>
      <c r="BN18" s="1124" t="s">
        <v>1487</v>
      </c>
      <c r="BQ18" s="1488" t="s">
        <v>1299</v>
      </c>
      <c r="BR18" s="1215" t="s">
        <v>1300</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167</v>
      </c>
      <c r="I19" s="1132" t="s">
        <v>1497</v>
      </c>
      <c r="N19" s="1214" t="s">
        <v>1498</v>
      </c>
      <c r="X19" s="1143"/>
      <c r="AW19" s="1176" t="s">
        <v>100</v>
      </c>
      <c r="AX19" s="1176" t="s">
        <v>100</v>
      </c>
      <c r="AZ19" s="1123" t="s">
        <v>1499</v>
      </c>
      <c r="BB19" s="1176" t="s">
        <v>1500</v>
      </c>
      <c r="BC19" s="1176" t="s">
        <v>1326</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1258</v>
      </c>
      <c r="I20" s="1132" t="s">
        <v>1509</v>
      </c>
      <c r="N20" s="1214" t="s">
        <v>1510</v>
      </c>
      <c r="AW20" s="1176" t="s">
        <v>1497</v>
      </c>
      <c r="AX20" s="1176" t="s">
        <v>1497</v>
      </c>
      <c r="AZ20" s="1176" t="s">
        <v>1511</v>
      </c>
      <c r="BB20" s="1176" t="s">
        <v>1512</v>
      </c>
      <c r="BC20" s="1176" t="s">
        <v>1443</v>
      </c>
      <c r="BE20" s="1176">
        <v>2018</v>
      </c>
      <c r="BH20" s="1124" t="s">
        <v>1439</v>
      </c>
      <c r="BJ20" s="1124" t="s">
        <v>1366</v>
      </c>
      <c r="BL20" s="1124" t="s">
        <v>1366</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1326</v>
      </c>
      <c r="BE21" s="1176">
        <v>2019</v>
      </c>
      <c r="BH21" s="1124" t="s">
        <v>1446</v>
      </c>
      <c r="BJ21" s="1124" t="s">
        <v>1382</v>
      </c>
      <c r="BL21" s="1124" t="s">
        <v>1382</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1326</v>
      </c>
      <c r="BE22" s="1176">
        <v>2020</v>
      </c>
      <c r="BH22" s="1124" t="s">
        <v>1453</v>
      </c>
      <c r="BJ22" s="1124" t="s">
        <v>1398</v>
      </c>
      <c r="BL22" s="1124" t="s">
        <v>1398</v>
      </c>
      <c r="BQ22" s="1337">
        <v>4190067</v>
      </c>
      <c r="BR22" s="1124" t="s">
        <v>1531</v>
      </c>
      <c r="BS22" s="1485"/>
      <c r="BT22" s="1337">
        <v>4189674</v>
      </c>
      <c r="BU22" s="1124" t="s">
        <v>1532</v>
      </c>
      <c r="BV22" s="1126"/>
      <c r="BW22" s="1126"/>
      <c r="CC22" s="1337">
        <v>4189711</v>
      </c>
      <c r="CD22" s="1124" t="s">
        <v>298</v>
      </c>
    </row>
    <row customHeight="1" ht="21">
      <c r="A23" s="1130" t="s">
        <v>1533</v>
      </c>
      <c r="B23" s="1131">
        <v>2021</v>
      </c>
      <c r="AW23" s="1176" t="s">
        <v>1534</v>
      </c>
      <c r="AX23" s="1176" t="s">
        <v>1534</v>
      </c>
      <c r="AZ23" s="1176" t="s">
        <v>1535</v>
      </c>
      <c r="BB23" s="1176" t="s">
        <v>1536</v>
      </c>
      <c r="BC23" s="1176" t="s">
        <v>1235</v>
      </c>
      <c r="BE23" s="1176">
        <v>2021</v>
      </c>
      <c r="BH23" s="1124" t="s">
        <v>1461</v>
      </c>
      <c r="BJ23" s="1124" t="s">
        <v>1414</v>
      </c>
      <c r="BL23" s="1124" t="s">
        <v>1414</v>
      </c>
      <c r="BQ23" s="1337">
        <v>4190068</v>
      </c>
      <c r="BR23" s="1124" t="s">
        <v>1537</v>
      </c>
      <c r="BS23" s="1485"/>
      <c r="BT23" s="1337">
        <v>4189675</v>
      </c>
      <c r="BU23" s="1124" t="s">
        <v>1538</v>
      </c>
      <c r="BV23" s="1126"/>
      <c r="BW23" s="1126"/>
      <c r="CC23" s="1337">
        <v>5110778</v>
      </c>
      <c r="CD23" s="1124" t="s">
        <v>1539</v>
      </c>
    </row>
    <row customHeight="1" ht="21">
      <c r="A24" s="1130" t="s">
        <v>16</v>
      </c>
      <c r="B24" s="1131">
        <v>2022</v>
      </c>
      <c r="AW24" s="1176" t="s">
        <v>1540</v>
      </c>
      <c r="AX24" s="1176" t="s">
        <v>1540</v>
      </c>
      <c r="AZ24" s="1176" t="s">
        <v>1541</v>
      </c>
      <c r="BB24" s="1176" t="s">
        <v>1542</v>
      </c>
      <c r="BC24" s="1176" t="s">
        <v>1543</v>
      </c>
      <c r="BE24" s="1176">
        <v>2022</v>
      </c>
      <c r="BH24" s="1124" t="s">
        <v>1470</v>
      </c>
      <c r="BJ24" s="1124" t="s">
        <v>1428</v>
      </c>
      <c r="BL24" s="1124" t="s">
        <v>1428</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1477</v>
      </c>
      <c r="BJ25" s="1124" t="s">
        <v>1501</v>
      </c>
      <c r="BL25" s="1124" t="s">
        <v>1501</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1421</v>
      </c>
      <c r="BB26" s="1176" t="s">
        <v>1556</v>
      </c>
      <c r="BC26" s="1176" t="s">
        <v>1543</v>
      </c>
      <c r="BE26" s="1176">
        <v>2024</v>
      </c>
      <c r="BH26" s="1124" t="s">
        <v>1487</v>
      </c>
      <c r="BJ26" s="1124" t="s">
        <v>1439</v>
      </c>
      <c r="BL26" s="1124" t="s">
        <v>1439</v>
      </c>
      <c r="BQ26" s="1337">
        <v>4190071</v>
      </c>
      <c r="BR26" s="1124" t="s">
        <v>1557</v>
      </c>
      <c r="BS26" s="1485"/>
      <c r="BV26" s="1126"/>
      <c r="BW26" s="1126"/>
    </row>
    <row customHeight="1" ht="11.25">
      <c r="A27" s="1130" t="s">
        <v>1558</v>
      </c>
      <c r="B27" s="1131">
        <v>2025</v>
      </c>
      <c r="J27" s="232" t="s">
        <v>534</v>
      </c>
      <c r="AX27" s="1176" t="s">
        <v>1559</v>
      </c>
      <c r="BB27" s="1176" t="s">
        <v>1560</v>
      </c>
      <c r="BC27" s="1176" t="s">
        <v>1543</v>
      </c>
      <c r="BE27" s="1176">
        <v>2025</v>
      </c>
      <c r="BH27" s="1126" t="s">
        <v>28</v>
      </c>
      <c r="BJ27" s="1124" t="s">
        <v>1446</v>
      </c>
      <c r="BL27" s="1124" t="s">
        <v>1446</v>
      </c>
      <c r="BN27" s="1126" t="s">
        <v>28</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28</v>
      </c>
      <c r="BJ28" s="1124" t="s">
        <v>1453</v>
      </c>
      <c r="BL28" s="1124" t="s">
        <v>1453</v>
      </c>
      <c r="BN28" s="1126" t="s">
        <v>28</v>
      </c>
      <c r="BQ28" s="1337">
        <v>4190073</v>
      </c>
      <c r="BR28" s="1124" t="s">
        <v>1568</v>
      </c>
      <c r="BS28" s="1485"/>
      <c r="BV28" s="1126"/>
      <c r="BW28" s="1126"/>
    </row>
    <row customHeight="1" ht="11.25">
      <c r="A29" s="1130" t="s">
        <v>1569</v>
      </c>
      <c r="D29" s="1160" t="s">
        <v>1570</v>
      </c>
      <c r="E29" s="1161" t="str">
        <f>IF(TEMPLATE_GROUP="","",INDEX(StartDateList,MATCH(TEMPLATE_GROUP,CodeTemplateList,0),1))</f>
        <v>01.01.2025</v>
      </c>
      <c r="F29" s="1161" t="str">
        <f>IF(TEMPLATE_GROUP="","",INDEX(EndDateList,MATCH(TEMPLATE_GROUP,CodeTemplateList,0),1))</f>
        <v>31.12.2025</v>
      </c>
      <c r="H29" s="1162" t="s">
        <v>1571</v>
      </c>
      <c r="AX29" s="1176" t="s">
        <v>1572</v>
      </c>
      <c r="AZ29" s="1176" t="s">
        <v>1219</v>
      </c>
      <c r="BB29" s="1176" t="s">
        <v>1421</v>
      </c>
      <c r="BC29" s="1147"/>
      <c r="BE29" s="1176">
        <v>2027</v>
      </c>
      <c r="BJ29" s="1124" t="s">
        <v>1461</v>
      </c>
      <c r="BL29" s="1124" t="s">
        <v>1461</v>
      </c>
    </row>
    <row customHeight="1" ht="11.25">
      <c r="A30" s="1130" t="s">
        <v>1573</v>
      </c>
      <c r="D30" s="1163"/>
      <c r="E30" s="1164"/>
      <c r="F30" s="1164"/>
      <c r="AX30" s="1176" t="s">
        <v>1574</v>
      </c>
      <c r="AZ30" s="1176" t="s">
        <v>1247</v>
      </c>
      <c r="BE30" s="1176">
        <v>2028</v>
      </c>
      <c r="BJ30" s="1124" t="s">
        <v>1575</v>
      </c>
      <c r="BL30" s="1124" t="s">
        <v>1575</v>
      </c>
    </row>
    <row customHeight="1" ht="12.75">
      <c r="A31" s="1130" t="s">
        <v>1576</v>
      </c>
      <c r="D31" s="1157"/>
      <c r="E31" s="1158"/>
      <c r="F31" s="1158"/>
      <c r="H31" s="1165"/>
      <c r="AX31" s="1176" t="s">
        <v>1577</v>
      </c>
      <c r="AZ31" s="1176" t="s">
        <v>547</v>
      </c>
      <c r="BE31" s="1176">
        <v>2029</v>
      </c>
      <c r="BJ31" s="1124" t="s">
        <v>1578</v>
      </c>
      <c r="BL31" s="1124" t="s">
        <v>1578</v>
      </c>
    </row>
    <row customHeight="1" ht="11.25">
      <c r="A32" s="1130" t="s">
        <v>1579</v>
      </c>
      <c r="D32" s="1160" t="s">
        <v>1580</v>
      </c>
      <c r="E32" s="1161" t="str">
        <f>IF(TEMPLATE_GROUP="","",INDEX(StartDateList,MATCH(TEMPLATE_GROUP,CodeTemplateList,0),1))</f>
        <v>01.01.2025</v>
      </c>
      <c r="F32" s="1161" t="str">
        <f>IF(TEMPLATE_GROUP="","",INDEX(EndDateList,MATCH(TEMPLATE_GROUP,CodeTemplateList,0),1))</f>
        <v>31.12.2025</v>
      </c>
      <c r="H32" s="1166" t="s">
        <v>1581</v>
      </c>
      <c r="O32" s="1130" t="s">
        <v>1217</v>
      </c>
      <c r="AX32" s="1176" t="s">
        <v>1582</v>
      </c>
      <c r="AZ32" s="1176" t="s">
        <v>546</v>
      </c>
      <c r="BE32" s="1176">
        <v>2030</v>
      </c>
      <c r="BJ32" s="1124" t="s">
        <v>1470</v>
      </c>
      <c r="BL32" s="1124" t="s">
        <v>1470</v>
      </c>
    </row>
    <row customHeight="1" ht="11.25">
      <c r="A33" s="1130" t="s">
        <v>1583</v>
      </c>
      <c r="O33" s="1130" t="s">
        <v>1244</v>
      </c>
      <c r="AX33" s="1176" t="s">
        <v>1584</v>
      </c>
      <c r="AZ33" s="1176" t="s">
        <v>1218</v>
      </c>
      <c r="BE33" s="1176">
        <v>2031</v>
      </c>
      <c r="BJ33" s="1124" t="s">
        <v>1477</v>
      </c>
      <c r="BL33" s="1124" t="s">
        <v>1477</v>
      </c>
    </row>
    <row customHeight="1" ht="11.25">
      <c r="A34" s="1130" t="s">
        <v>1585</v>
      </c>
      <c r="O34" s="1130" t="s">
        <v>1280</v>
      </c>
      <c r="AX34" s="1176" t="s">
        <v>1586</v>
      </c>
      <c r="BE34" s="1176">
        <v>2032</v>
      </c>
      <c r="BJ34" s="1124" t="s">
        <v>1487</v>
      </c>
      <c r="BL34" s="1124" t="s">
        <v>1487</v>
      </c>
    </row>
    <row customHeight="1" ht="11.25">
      <c r="A35" s="1130" t="s">
        <v>1587</v>
      </c>
      <c r="O35" s="1130" t="s">
        <v>1313</v>
      </c>
      <c r="AX35" s="1176" t="s">
        <v>1588</v>
      </c>
      <c r="AZ35" s="1123" t="s">
        <v>1589</v>
      </c>
      <c r="BE35" s="1176">
        <v>2033</v>
      </c>
      <c r="BL35" s="1124" t="s">
        <v>1590</v>
      </c>
    </row>
    <row customHeight="1" ht="11.25">
      <c r="A36" s="1926" t="s">
        <v>1591</v>
      </c>
      <c r="D36" s="1167" t="s">
        <v>1592</v>
      </c>
      <c r="E36" s="1168" t="s">
        <v>898</v>
      </c>
      <c r="F36" s="1169" t="str">
        <f>INDEX(E37:E41,MATCH(TEMPLATE_SPHERE,F37:F41,0))</f>
        <v>горячего водоснабжения</v>
      </c>
      <c r="G36" s="1169" t="str">
        <f>INDEX(G37:G41,MATCH(TEMPLATE_SPHERE,F37:F41,0))</f>
        <v>горячее водоснабжение</v>
      </c>
      <c r="O36" s="1130" t="s">
        <v>1337</v>
      </c>
      <c r="AX36" s="1176" t="s">
        <v>1593</v>
      </c>
      <c r="AZ36" s="1176" t="s">
        <v>1218</v>
      </c>
      <c r="BE36" s="1176">
        <v>2034</v>
      </c>
      <c r="BL36" s="1124" t="s">
        <v>1594</v>
      </c>
    </row>
    <row customHeight="1" ht="11.25">
      <c r="A37" s="1130" t="s">
        <v>1595</v>
      </c>
      <c r="E37" s="463" t="s">
        <v>1596</v>
      </c>
      <c r="F37" s="1170" t="s">
        <v>812</v>
      </c>
      <c r="G37" s="463" t="s">
        <v>1597</v>
      </c>
      <c r="O37" s="1130" t="s">
        <v>1356</v>
      </c>
      <c r="AX37" s="1176" t="s">
        <v>1598</v>
      </c>
      <c r="AZ37" s="1176" t="s">
        <v>1246</v>
      </c>
      <c r="BE37" s="1176">
        <v>2035</v>
      </c>
    </row>
    <row customHeight="1" ht="11.25">
      <c r="A38" s="1130" t="s">
        <v>1599</v>
      </c>
      <c r="E38" s="463" t="s">
        <v>1600</v>
      </c>
      <c r="F38" s="1171" t="s">
        <v>858</v>
      </c>
      <c r="G38" s="463" t="s">
        <v>1601</v>
      </c>
      <c r="O38" s="1130" t="s">
        <v>1373</v>
      </c>
      <c r="AX38" s="1176" t="s">
        <v>1602</v>
      </c>
      <c r="AZ38" s="1176" t="s">
        <v>1281</v>
      </c>
      <c r="BE38" s="1176">
        <v>2036</v>
      </c>
      <c r="BH38" s="1123" t="s">
        <v>1603</v>
      </c>
      <c r="BJ38" s="1123" t="s">
        <v>1604</v>
      </c>
      <c r="BL38" s="1123" t="s">
        <v>1605</v>
      </c>
      <c r="BN38" s="1123" t="s">
        <v>1606</v>
      </c>
    </row>
    <row customHeight="1" ht="11.25">
      <c r="A39" s="1130" t="s">
        <v>1607</v>
      </c>
      <c r="E39" s="463" t="s">
        <v>1608</v>
      </c>
      <c r="F39" s="1171" t="s">
        <v>911</v>
      </c>
      <c r="G39" s="463" t="s">
        <v>1609</v>
      </c>
      <c r="O39" s="1130" t="s">
        <v>1389</v>
      </c>
      <c r="AX39" s="1176" t="s">
        <v>1610</v>
      </c>
      <c r="AZ39" s="1176" t="s">
        <v>1314</v>
      </c>
      <c r="BE39" s="1176">
        <v>2037</v>
      </c>
      <c r="BH39" s="1124" t="s">
        <v>1611</v>
      </c>
      <c r="BJ39" s="1273" t="s">
        <v>1611</v>
      </c>
      <c r="BL39" s="1273" t="s">
        <v>1611</v>
      </c>
      <c r="BN39" s="1124" t="s">
        <v>1612</v>
      </c>
    </row>
    <row customHeight="1" ht="11.25">
      <c r="A40" s="1130" t="s">
        <v>1613</v>
      </c>
      <c r="E40" s="463" t="s">
        <v>1614</v>
      </c>
      <c r="F40" s="1171" t="s">
        <v>898</v>
      </c>
      <c r="G40" s="463" t="s">
        <v>1615</v>
      </c>
      <c r="O40" s="1130" t="s">
        <v>1405</v>
      </c>
      <c r="AX40" s="1176" t="s">
        <v>1616</v>
      </c>
      <c r="BE40" s="1176">
        <v>2038</v>
      </c>
      <c r="BH40" s="1124" t="s">
        <v>1617</v>
      </c>
      <c r="BJ40" s="1273" t="s">
        <v>1031</v>
      </c>
      <c r="BL40" s="1273" t="s">
        <v>1031</v>
      </c>
      <c r="BN40" s="1124" t="s">
        <v>1065</v>
      </c>
    </row>
    <row customHeight="1" ht="11.25">
      <c r="A41" s="1130" t="s">
        <v>1618</v>
      </c>
      <c r="E41" s="463" t="s">
        <v>1619</v>
      </c>
      <c r="F41" s="1171" t="s">
        <v>1620</v>
      </c>
      <c r="G41" s="463" t="s">
        <v>1619</v>
      </c>
      <c r="O41" s="1130" t="s">
        <v>1421</v>
      </c>
      <c r="AX41" s="1176" t="s">
        <v>1621</v>
      </c>
      <c r="AZ41" s="1123" t="s">
        <v>1622</v>
      </c>
      <c r="BE41" s="1176">
        <v>2039</v>
      </c>
      <c r="BH41" s="1124" t="s">
        <v>1623</v>
      </c>
      <c r="BJ41" s="1273" t="s">
        <v>1027</v>
      </c>
      <c r="BL41" s="1273" t="s">
        <v>1027</v>
      </c>
      <c r="BN41" s="1124" t="s">
        <v>1052</v>
      </c>
    </row>
    <row customHeight="1" ht="11.25">
      <c r="A42" s="1130" t="s">
        <v>1624</v>
      </c>
      <c r="AX42" s="1176" t="s">
        <v>1625</v>
      </c>
      <c r="AZ42" s="1176" t="s">
        <v>1217</v>
      </c>
      <c r="BE42" s="1176">
        <v>2040</v>
      </c>
      <c r="BH42" s="1124" t="s">
        <v>1049</v>
      </c>
      <c r="BJ42" s="1273" t="s">
        <v>1029</v>
      </c>
      <c r="BL42" s="1273" t="s">
        <v>1029</v>
      </c>
      <c r="BN42" s="1124" t="s">
        <v>1626</v>
      </c>
    </row>
    <row customHeight="1" ht="11.25">
      <c r="A43" s="1130" t="s">
        <v>1627</v>
      </c>
      <c r="AX43" s="1176" t="s">
        <v>1628</v>
      </c>
      <c r="AZ43" s="1176" t="s">
        <v>1244</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1280</v>
      </c>
      <c r="BE44" s="1176">
        <v>2042</v>
      </c>
      <c r="BH44" s="1124" t="s">
        <v>1636</v>
      </c>
      <c r="BJ44" s="1273" t="s">
        <v>1049</v>
      </c>
      <c r="BL44" s="1273" t="s">
        <v>1049</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Показатели, подлежащие раскрытию в сфере горячего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1313</v>
      </c>
      <c r="BE45" s="1176">
        <v>2043</v>
      </c>
      <c r="BH45" s="1124" t="s">
        <v>1645</v>
      </c>
      <c r="BJ45" s="1273" t="s">
        <v>1043</v>
      </c>
      <c r="BL45" s="1273" t="s">
        <v>1043</v>
      </c>
      <c r="BN45" s="1124" t="s">
        <v>1646</v>
      </c>
    </row>
    <row customHeight="1" ht="11.25">
      <c r="A46" s="1130" t="s">
        <v>1647</v>
      </c>
      <c r="E46" s="463" t="s">
        <v>26</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1649</v>
      </c>
      <c r="AZ46" s="1176" t="s">
        <v>1337</v>
      </c>
      <c r="BE46" s="1176">
        <v>2044</v>
      </c>
      <c r="BH46" s="1124" t="s">
        <v>1052</v>
      </c>
      <c r="BJ46" s="1273" t="s">
        <v>1033</v>
      </c>
      <c r="BL46" s="1273" t="s">
        <v>1033</v>
      </c>
      <c r="BN46" s="1124" t="s">
        <v>1650</v>
      </c>
    </row>
    <row customHeight="1" ht="11.25">
      <c r="A47" s="1130" t="s">
        <v>1651</v>
      </c>
      <c r="E47" s="463" t="s">
        <v>33</v>
      </c>
      <c r="F47" s="1171" t="s">
        <v>1652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1653</v>
      </c>
      <c r="AZ47" s="1176" t="s">
        <v>1356</v>
      </c>
      <c r="BE47" s="1176">
        <v>2045</v>
      </c>
      <c r="BH47" s="1124" t="s">
        <v>1626</v>
      </c>
      <c r="BJ47" s="1273" t="s">
        <v>1035</v>
      </c>
      <c r="BL47" s="1273" t="s">
        <v>1035</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1</v>
      </c>
      <c r="J48" s="1801" t="s">
        <v>1658</v>
      </c>
      <c r="K48" s="1802"/>
      <c r="AX48" s="1176" t="s">
        <v>1659</v>
      </c>
      <c r="AZ48" s="1176" t="s">
        <v>1373</v>
      </c>
      <c r="BE48" s="1176">
        <v>2046</v>
      </c>
      <c r="BH48" s="1124" t="s">
        <v>1630</v>
      </c>
      <c r="BJ48" s="1273" t="s">
        <v>1037</v>
      </c>
      <c r="BL48" s="1273" t="s">
        <v>1037</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1664</v>
      </c>
      <c r="AZ49" s="1176" t="s">
        <v>1389</v>
      </c>
      <c r="BE49" s="1176">
        <v>2047</v>
      </c>
      <c r="BH49" s="1124" t="s">
        <v>1053</v>
      </c>
      <c r="BJ49" s="1273" t="s">
        <v>1039</v>
      </c>
      <c r="BL49" s="1273" t="s">
        <v>1039</v>
      </c>
    </row>
    <row customHeight="1" ht="11.25">
      <c r="A50" s="1130" t="s">
        <v>1665</v>
      </c>
      <c r="E50" s="463" t="s">
        <v>1666</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1667</v>
      </c>
      <c r="AZ50" s="1176" t="s">
        <v>1405</v>
      </c>
      <c r="BE50" s="1176">
        <v>2048</v>
      </c>
      <c r="BH50" s="1124" t="s">
        <v>1637</v>
      </c>
      <c r="BJ50" s="1273" t="s">
        <v>1041</v>
      </c>
      <c r="BL50" s="1273" t="s">
        <v>1041</v>
      </c>
    </row>
    <row customHeight="1" ht="11.25">
      <c r="A51" s="1130" t="s">
        <v>1668</v>
      </c>
      <c r="E51" s="463" t="s">
        <v>1669</v>
      </c>
      <c r="F51" s="1171" t="s">
        <v>1670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1421</v>
      </c>
      <c r="BE51" s="1176">
        <v>2049</v>
      </c>
      <c r="BH51" s="1124" t="s">
        <v>1646</v>
      </c>
      <c r="BJ51" s="1273" t="s">
        <v>1672</v>
      </c>
      <c r="BL51" s="1273" t="s">
        <v>1672</v>
      </c>
    </row>
    <row customHeight="1" ht="11.25">
      <c r="A52" s="1130" t="s">
        <v>1673</v>
      </c>
      <c r="E52" s="463" t="s">
        <v>1674</v>
      </c>
      <c r="F52" s="1171" t="s">
        <v>1640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1675</v>
      </c>
      <c r="AZ52" s="1176" t="s">
        <v>1218</v>
      </c>
      <c r="BE52" s="1176">
        <v>2050</v>
      </c>
      <c r="BH52" s="1124" t="s">
        <v>1650</v>
      </c>
      <c r="BJ52" s="1273" t="s">
        <v>1052</v>
      </c>
      <c r="BL52" s="1273" t="s">
        <v>1052</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1678</v>
      </c>
      <c r="K53" s="1802"/>
      <c r="AX53" s="1176" t="s">
        <v>1679</v>
      </c>
      <c r="BE53" s="1176">
        <v>2051</v>
      </c>
      <c r="BH53" s="1124" t="s">
        <v>1654</v>
      </c>
      <c r="BJ53" s="1273" t="s">
        <v>1626</v>
      </c>
      <c r="BL53" s="1273" t="s">
        <v>1626</v>
      </c>
    </row>
    <row customHeight="1" ht="11.25">
      <c r="A54" s="1130" t="s">
        <v>1680</v>
      </c>
      <c r="AX54" s="1176" t="s">
        <v>1681</v>
      </c>
      <c r="AZ54" s="1123" t="s">
        <v>1682</v>
      </c>
      <c r="BE54" s="1176">
        <v>2052</v>
      </c>
      <c r="BH54" s="1124" t="s">
        <v>1660</v>
      </c>
      <c r="BJ54" s="1273" t="s">
        <v>1630</v>
      </c>
      <c r="BL54" s="1273" t="s">
        <v>1630</v>
      </c>
    </row>
    <row customHeight="1" ht="11.25">
      <c r="A55" s="1130" t="s">
        <v>1683</v>
      </c>
      <c r="AX55" s="1176" t="s">
        <v>1684</v>
      </c>
      <c r="AZ55" s="1176" t="s">
        <v>1220</v>
      </c>
      <c r="BE55" s="1176">
        <v>2053</v>
      </c>
      <c r="BH55" s="1126" t="s">
        <v>28</v>
      </c>
      <c r="BJ55" s="1273" t="s">
        <v>1053</v>
      </c>
      <c r="BL55" s="1273" t="s">
        <v>1053</v>
      </c>
    </row>
    <row customHeight="1" ht="11.25">
      <c r="A56" s="1130" t="s">
        <v>1685</v>
      </c>
      <c r="D56" s="1174" t="s">
        <v>1686</v>
      </c>
      <c r="E56" s="1151" t="s">
        <v>113</v>
      </c>
      <c r="F56" s="1130" t="s">
        <v>1687</v>
      </c>
      <c r="AX56" s="1176" t="s">
        <v>1688</v>
      </c>
      <c r="AZ56" s="1176" t="s">
        <v>1248</v>
      </c>
      <c r="BE56" s="1176">
        <v>2054</v>
      </c>
      <c r="BH56" s="1126" t="s">
        <v>28</v>
      </c>
      <c r="BJ56" s="1273" t="s">
        <v>1637</v>
      </c>
      <c r="BL56" s="1273" t="s">
        <v>1637</v>
      </c>
    </row>
    <row customHeight="1" ht="11.25">
      <c r="A57" s="1130" t="s">
        <v>1689</v>
      </c>
      <c r="D57" s="1174" t="s">
        <v>1690</v>
      </c>
      <c r="E57" s="1151" t="s">
        <v>113</v>
      </c>
      <c r="F57" s="1130" t="s">
        <v>1687</v>
      </c>
      <c r="AX57" s="1176" t="s">
        <v>1691</v>
      </c>
      <c r="AZ57" s="1176" t="s">
        <v>1283</v>
      </c>
      <c r="BE57" s="1176">
        <v>2055</v>
      </c>
      <c r="BJ57" s="1273" t="s">
        <v>1646</v>
      </c>
      <c r="BL57" s="1273" t="s">
        <v>1646</v>
      </c>
    </row>
    <row customHeight="1" ht="11.25">
      <c r="A58" s="1130" t="s">
        <v>1692</v>
      </c>
      <c r="D58" s="1174" t="s">
        <v>1693</v>
      </c>
      <c r="E58" s="1151" t="s">
        <v>113</v>
      </c>
      <c r="F58" s="1130" t="s">
        <v>1687</v>
      </c>
      <c r="AX58" s="1176" t="s">
        <v>1694</v>
      </c>
      <c r="BE58" s="1176">
        <v>2056</v>
      </c>
      <c r="BJ58" s="1273" t="s">
        <v>1650</v>
      </c>
      <c r="BL58" s="1273" t="s">
        <v>1650</v>
      </c>
    </row>
    <row customHeight="1" ht="11.25">
      <c r="A59" s="1130" t="s">
        <v>1695</v>
      </c>
      <c r="D59" s="1174" t="s">
        <v>133</v>
      </c>
      <c r="E59" s="1151" t="s">
        <v>1582</v>
      </c>
      <c r="F59" s="1130" t="s">
        <v>1696</v>
      </c>
      <c r="AX59" s="1176" t="s">
        <v>1697</v>
      </c>
      <c r="AZ59" s="1123" t="s">
        <v>1698</v>
      </c>
      <c r="BE59" s="1176">
        <v>2057</v>
      </c>
      <c r="BJ59" s="1273" t="s">
        <v>1654</v>
      </c>
      <c r="BL59" s="1273" t="s">
        <v>1654</v>
      </c>
    </row>
    <row customHeight="1" ht="11.25">
      <c r="A60" s="1130" t="s">
        <v>1699</v>
      </c>
      <c r="D60" s="1174" t="s">
        <v>1700</v>
      </c>
      <c r="E60" s="1151" t="s">
        <v>1582</v>
      </c>
      <c r="F60" s="1130" t="s">
        <v>1696</v>
      </c>
      <c r="AX60" s="1176" t="s">
        <v>1701</v>
      </c>
      <c r="AZ60" s="1176" t="s">
        <v>1221</v>
      </c>
      <c r="BE60" s="1176">
        <v>2058</v>
      </c>
      <c r="BJ60" s="1273" t="s">
        <v>1660</v>
      </c>
      <c r="BL60" s="1273" t="s">
        <v>1660</v>
      </c>
    </row>
    <row customHeight="1" ht="11.25">
      <c r="A61" s="1130" t="s">
        <v>1702</v>
      </c>
      <c r="D61" s="1174" t="s">
        <v>1703</v>
      </c>
      <c r="E61" s="1151" t="s">
        <v>1582</v>
      </c>
      <c r="F61" s="1130" t="s">
        <v>1696</v>
      </c>
      <c r="AX61" s="1176" t="s">
        <v>1704</v>
      </c>
      <c r="AZ61" s="1176" t="s">
        <v>1249</v>
      </c>
      <c r="BE61" s="1176">
        <v>2059</v>
      </c>
      <c r="BL61" s="1273" t="s">
        <v>1045</v>
      </c>
    </row>
    <row customHeight="1" ht="11.25">
      <c r="A62" s="1130" t="s">
        <v>1705</v>
      </c>
      <c r="D62" s="1174" t="s">
        <v>132</v>
      </c>
      <c r="E62" s="1151">
        <v>30</v>
      </c>
      <c r="F62" s="1130" t="s">
        <v>1696</v>
      </c>
      <c r="AZ62" s="1176" t="s">
        <v>1284</v>
      </c>
      <c r="BE62" s="1176">
        <v>2060</v>
      </c>
      <c r="BL62" s="1273" t="s">
        <v>1047</v>
      </c>
    </row>
    <row customHeight="1" ht="11.25">
      <c r="A63" s="1130" t="s">
        <v>1706</v>
      </c>
      <c r="D63" s="1174" t="s">
        <v>1707</v>
      </c>
      <c r="E63" s="1151">
        <v>30</v>
      </c>
      <c r="F63" s="1130" t="s">
        <v>1696</v>
      </c>
      <c r="AZ63" s="1176" t="s">
        <v>1315</v>
      </c>
      <c r="BE63" s="1176">
        <v>2061</v>
      </c>
    </row>
    <row customHeight="1" ht="11.25">
      <c r="A64" s="1130" t="s">
        <v>1708</v>
      </c>
      <c r="D64" s="1174" t="s">
        <v>1709</v>
      </c>
      <c r="E64" s="1151">
        <v>30</v>
      </c>
      <c r="F64" s="1130" t="s">
        <v>1696</v>
      </c>
      <c r="AZ64" s="1176" t="s">
        <v>1338</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1222</v>
      </c>
      <c r="BE67" s="1176">
        <v>2065</v>
      </c>
    </row>
    <row customHeight="1" ht="11.25">
      <c r="A68" s="1130" t="s">
        <v>1714</v>
      </c>
      <c r="AZ68" s="1176" t="s">
        <v>1250</v>
      </c>
      <c r="BE68" s="1176">
        <v>2066</v>
      </c>
      <c r="BH68" s="1123" t="s">
        <v>1715</v>
      </c>
      <c r="BJ68" s="1123" t="s">
        <v>1716</v>
      </c>
      <c r="BL68" s="1123" t="s">
        <v>1717</v>
      </c>
      <c r="BN68" s="1123" t="s">
        <v>1718</v>
      </c>
    </row>
    <row customHeight="1" ht="11.25">
      <c r="A69" s="1130" t="s">
        <v>1719</v>
      </c>
      <c r="AZ69" s="1176" t="s">
        <v>1285</v>
      </c>
      <c r="BE69" s="1176">
        <v>2067</v>
      </c>
      <c r="BH69" s="1124" t="s">
        <v>1720</v>
      </c>
      <c r="BI69" s="1173" t="s">
        <v>111</v>
      </c>
      <c r="BJ69" s="1124" t="s">
        <v>1721</v>
      </c>
      <c r="BK69" s="1173" t="s">
        <v>111</v>
      </c>
      <c r="BL69" s="1124" t="s">
        <v>1722</v>
      </c>
      <c r="BM69" s="1126" t="s">
        <v>111</v>
      </c>
      <c r="BN69" s="1124" t="s">
        <v>1723</v>
      </c>
    </row>
    <row customHeight="1" ht="11.25">
      <c r="A70" s="1130" t="s">
        <v>1724</v>
      </c>
      <c r="AZ70" s="1176" t="s">
        <v>1316</v>
      </c>
      <c r="BE70" s="1176">
        <v>2068</v>
      </c>
      <c r="BH70" s="1124" t="s">
        <v>1725</v>
      </c>
      <c r="BJ70" s="1124" t="s">
        <v>1726</v>
      </c>
      <c r="BL70" s="1124" t="s">
        <v>1727</v>
      </c>
      <c r="BN70" s="1124" t="s">
        <v>1728</v>
      </c>
    </row>
    <row customHeight="1" ht="11.25">
      <c r="A71" s="1130" t="s">
        <v>1729</v>
      </c>
      <c r="AZ71" s="1176" t="s">
        <v>1318</v>
      </c>
      <c r="BE71" s="1176">
        <v>2069</v>
      </c>
      <c r="BH71" s="1124" t="s">
        <v>1730</v>
      </c>
      <c r="BI71" s="1173" t="s">
        <v>91</v>
      </c>
      <c r="BJ71" s="1124" t="s">
        <v>1731</v>
      </c>
      <c r="BK71" s="1173" t="s">
        <v>91</v>
      </c>
      <c r="BL71" s="1124" t="s">
        <v>1732</v>
      </c>
      <c r="BM71" s="1126" t="s">
        <v>91</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113</v>
      </c>
      <c r="BJ73" s="1124" t="s">
        <v>1739</v>
      </c>
      <c r="BK73" s="1173" t="s">
        <v>113</v>
      </c>
      <c r="BL73" s="1124" t="s">
        <v>1740</v>
      </c>
      <c r="BM73" s="1126" t="s">
        <v>113</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1231</v>
      </c>
      <c r="BH76" s="1124" t="s">
        <v>1751</v>
      </c>
      <c r="BJ76" s="1124" t="s">
        <v>1752</v>
      </c>
      <c r="BL76" s="1124" t="s">
        <v>1753</v>
      </c>
    </row>
    <row customHeight="1" ht="11.25">
      <c r="A77" s="1130" t="s">
        <v>1754</v>
      </c>
      <c r="AZ77" s="1176" t="s">
        <v>1260</v>
      </c>
    </row>
    <row customHeight="1" ht="11.25">
      <c r="A78" s="1130" t="s">
        <v>1755</v>
      </c>
      <c r="AZ78" s="1176" t="s">
        <v>1292</v>
      </c>
    </row>
    <row customHeight="1" ht="11.25">
      <c r="A79" s="1130" t="s">
        <v>1756</v>
      </c>
      <c r="AZ79" s="1176" t="s">
        <v>1322</v>
      </c>
      <c r="BH79" s="1123" t="s">
        <v>1757</v>
      </c>
      <c r="BJ79" s="1123" t="s">
        <v>1758</v>
      </c>
      <c r="BL79" s="1123" t="s">
        <v>1759</v>
      </c>
    </row>
    <row customHeight="1" ht="11.25">
      <c r="A80" s="1130" t="s">
        <v>1760</v>
      </c>
      <c r="AZ80" s="1176" t="s">
        <v>1343</v>
      </c>
      <c r="BH80" s="1124" t="s">
        <v>1761</v>
      </c>
      <c r="BJ80" s="1124" t="s">
        <v>1762</v>
      </c>
      <c r="BL80" s="1124" t="s">
        <v>1763</v>
      </c>
    </row>
    <row customHeight="1" ht="11.25">
      <c r="A81" s="1130" t="s">
        <v>1764</v>
      </c>
      <c r="AZ81" s="1176" t="s">
        <v>1360</v>
      </c>
      <c r="BH81" s="1124" t="s">
        <v>1765</v>
      </c>
      <c r="BJ81" s="1124" t="s">
        <v>1766</v>
      </c>
      <c r="BL81" s="1124" t="s">
        <v>1767</v>
      </c>
    </row>
    <row customHeight="1" ht="11.25">
      <c r="A82" s="1130" t="s">
        <v>1768</v>
      </c>
      <c r="AZ82" s="1176" t="s">
        <v>1375</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1023</v>
      </c>
    </row>
    <row customHeight="1" ht="11.25">
      <c r="A91" s="1130" t="s">
        <v>1797</v>
      </c>
      <c r="AZ91" s="1176" t="s">
        <v>1059</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1421</v>
      </c>
      <c r="BL100" s="1124" t="s">
        <v>1421</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576</v>
      </c>
      <c r="BH108" s="1124" t="s">
        <v>1850</v>
      </c>
      <c r="BJ108" s="1124" t="s">
        <v>1851</v>
      </c>
      <c r="BL108" s="1124" t="s">
        <v>1506</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1218</v>
      </c>
    </row>
    <row customHeight="1" ht="11.25">
      <c r="AZ116" s="1957" t="s">
        <v>1839</v>
      </c>
      <c r="BA116" s="1958" t="s">
        <v>1840</v>
      </c>
      <c r="BH116" s="1124" t="s">
        <v>1246</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1009-DD1F-8C76-5B42-CDA60A640BB3}"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304</v>
      </c>
      <c r="J1" s="511" t="s">
        <v>14</v>
      </c>
    </row>
    <row customHeight="1" ht="22.5" hidden="1">
      <c r="A2" s="558"/>
      <c r="B2" s="558"/>
      <c r="C2" s="1786" t="s">
        <v>534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Калужская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89</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"Боровский завод радиотехнологического оснащения"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311</v>
      </c>
      <c r="G13" s="530"/>
      <c r="H13" s="1589"/>
      <c r="J13" s="511">
        <v>19</v>
      </c>
    </row>
    <row customHeight="1" ht="19.95">
      <c r="A14" s="558"/>
      <c r="B14" s="558"/>
      <c r="C14" s="513"/>
      <c r="D14" s="1579" t="s">
        <v>713</v>
      </c>
      <c r="E14" s="1580" t="s">
        <v>1857</v>
      </c>
      <c r="F14" s="1582"/>
      <c r="G14" s="1581" t="s">
        <v>1858</v>
      </c>
      <c r="H14" s="1589"/>
      <c r="J14" s="511">
        <v>19</v>
      </c>
    </row>
    <row customHeight="1" ht="19.95">
      <c r="A15" s="558"/>
      <c r="B15" s="558"/>
      <c r="C15" s="513"/>
      <c r="D15" s="1579" t="s">
        <v>312</v>
      </c>
      <c r="E15" s="1580" t="s">
        <v>1859</v>
      </c>
      <c r="F15" s="1582"/>
      <c r="G15" s="1581" t="s">
        <v>1860</v>
      </c>
      <c r="H15" s="1589"/>
      <c r="J15" s="511">
        <v>19</v>
      </c>
    </row>
    <row customHeight="1" ht="24">
      <c r="A16" s="558"/>
      <c r="B16" s="558"/>
      <c r="C16" s="513"/>
      <c r="D16" s="1579" t="s">
        <v>315</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92</v>
      </c>
      <c r="E18" s="1583" t="s">
        <v>1865</v>
      </c>
      <c r="F18" s="1582"/>
      <c r="G18" s="530" t="s">
        <v>1864</v>
      </c>
      <c r="H18" s="1589"/>
      <c r="I18" s="908"/>
      <c r="J18" s="511">
        <v>46</v>
      </c>
    </row>
    <row customHeight="1" ht="23.25">
      <c r="A19" s="558"/>
      <c r="B19" s="558"/>
      <c r="C19" s="513"/>
      <c r="D19" s="1576" t="s">
        <v>113</v>
      </c>
      <c r="E19" s="1583" t="s">
        <v>1866</v>
      </c>
      <c r="F19" s="1577" t="s">
        <v>311</v>
      </c>
      <c r="G19" s="2527" t="s">
        <v>1867</v>
      </c>
      <c r="H19" s="531"/>
      <c r="J19" s="511">
        <v>22</v>
      </c>
    </row>
    <row s="4902"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1" customFormat="1" customHeight="1" ht="26.25">
      <c r="A22" s="558"/>
      <c r="B22" s="558"/>
      <c r="C22" s="558"/>
      <c r="D22" s="1576" t="s">
        <v>93</v>
      </c>
      <c r="E22" s="530" t="s">
        <v>1868</v>
      </c>
      <c r="F22" s="1582"/>
      <c r="G22" s="530" t="s">
        <v>1869</v>
      </c>
      <c r="H22" s="1588"/>
      <c r="J22" s="557">
        <v>25</v>
      </c>
    </row>
    <row s="3281" customFormat="1" customHeight="1" ht="19.95">
      <c r="A23" s="558"/>
      <c r="B23" s="558"/>
      <c r="C23" s="558"/>
      <c r="D23" s="1576" t="s">
        <v>94</v>
      </c>
      <c r="E23" s="1583" t="s">
        <v>1870</v>
      </c>
      <c r="F23" s="1587"/>
      <c r="G23" s="530" t="s">
        <v>1871</v>
      </c>
      <c r="H23" s="1588"/>
      <c r="J23" s="557">
        <v>19</v>
      </c>
    </row>
    <row s="3281"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3B38C-693A-4BB2-82CD-278D54B606E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50</v>
      </c>
      <c r="H1" s="1687" t="s">
        <v>52</v>
      </c>
      <c r="IU1" s="1211" t="s">
        <v>14</v>
      </c>
    </row>
    <row s="2910" customFormat="1" customHeight="1" ht="22.5" hidden="1">
      <c r="A2" s="887"/>
      <c r="B2" s="1216">
        <v>1</v>
      </c>
      <c r="C2" s="1216"/>
      <c r="D2" s="1984" t="s">
        <v>534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5" customFormat="1" customHeight="1" ht="21">
      <c r="A8" s="1211"/>
      <c r="B8" s="1216"/>
      <c r="C8" s="1211"/>
      <c r="D8" s="1551"/>
      <c r="E8" s="1604" t="s">
        <v>89</v>
      </c>
      <c r="F8" s="1596" t="s">
        <v>1872</v>
      </c>
      <c r="G8" s="1596" t="s">
        <v>50</v>
      </c>
      <c r="H8" s="1596" t="s">
        <v>52</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FC288-1C04-C22C-1DD2-1BDD8CED3CC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534</v>
      </c>
      <c r="E2" s="1945"/>
      <c r="F2" s="1948" t="str">
        <f>IF(ROIV_INFO_NAME="","",ROIV_INFO_NAME)</f>
        <v>АО "Боровский завод радиотехнологического оснащения"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"Боровский завод радиотехнологического оснащения"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DA6F3-80E2-BB69-AEE8-AE1FAAA3460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534</v>
      </c>
      <c r="E2" s="1960"/>
      <c r="F2" s="1962" t="str">
        <f>IF(ROIV_INFO_NAME="","",ROIV_INFO_NAME)</f>
        <v>АО "Боровский завод радиотехнологического оснащения"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5" customFormat="1" customHeight="1" ht="67.2">
      <c r="A8" s="1687"/>
      <c r="B8" s="1422"/>
      <c r="C8" s="1687"/>
      <c r="D8" s="1571"/>
      <c r="E8" s="2534" t="s">
        <v>89</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"Боровский завод радиотехнологического оснащения"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0007F-2607-F9E6-8D4B-34136176782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534</v>
      </c>
      <c r="E2" s="2183">
        <v>1</v>
      </c>
      <c r="F2" s="2359" t="str">
        <f>IF(region_name="","",region_name)</f>
        <v>Калужская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534</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6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5" customFormat="1" customHeight="1" ht="44.25">
      <c r="A11" s="1687"/>
      <c r="B11" s="1422"/>
      <c r="C11" s="1687"/>
      <c r="D11" s="1571"/>
      <c r="E11" s="2548" t="s">
        <v>89</v>
      </c>
      <c r="F11" s="2548" t="s">
        <v>309</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313</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Калужская область</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AA297-175E-ABF3-A94E-518B686FCB0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731" width="9.140625" hidden="1"/>
    <col min="3" max="3" style="4991" width="3.00390625" customWidth="1"/>
    <col min="4" max="4" style="4731" width="6.00390625" customWidth="1"/>
    <col min="5" max="5" style="4731" width="22.00390625" customWidth="1"/>
    <col min="6" max="6" style="4731" width="15.00390625" customWidth="1"/>
    <col min="7" max="7" style="4731" width="14.00390625" customWidth="1"/>
    <col min="8" max="8" style="4731" width="47.00390625" customWidth="1"/>
    <col min="9" max="9" style="4731" width="115.00390625" customWidth="1"/>
    <col min="10" max="10" style="4731" width="3.00390625" customWidth="1"/>
    <col min="11" max="12" style="4731" width="8.00390625" customWidth="1"/>
    <col min="13" max="13" style="473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89</v>
      </c>
      <c r="E9" s="2265" t="s">
        <v>1890</v>
      </c>
      <c r="F9" s="2265"/>
      <c r="G9" s="2265"/>
      <c r="H9" s="2265"/>
      <c r="I9" s="2265"/>
      <c r="M9" s="177">
        <v>28</v>
      </c>
    </row>
    <row customHeight="1" ht="24">
      <c r="D10" s="2265"/>
      <c r="E10" s="183" t="s">
        <v>1891</v>
      </c>
      <c r="F10" s="183" t="s">
        <v>1892</v>
      </c>
      <c r="G10" s="183" t="s">
        <v>1893</v>
      </c>
      <c r="H10" s="183" t="s">
        <v>395</v>
      </c>
      <c r="I10" s="2265"/>
      <c r="M10" s="177">
        <v>23</v>
      </c>
    </row>
    <row customHeight="1" ht="12" hidden="1">
      <c r="D11" s="143" t="s">
        <v>111</v>
      </c>
      <c r="E11" s="143" t="s">
        <v>92</v>
      </c>
      <c r="F11" s="143" t="s">
        <v>113</v>
      </c>
      <c r="G11" s="143" t="s">
        <v>93</v>
      </c>
      <c r="H11" s="143" t="s">
        <v>94</v>
      </c>
      <c r="I11" s="143" t="s">
        <v>114</v>
      </c>
      <c r="M11" s="177">
        <v>0</v>
      </c>
    </row>
    <row s="4731" customFormat="1" customHeight="1" ht="26.25">
      <c r="A12" s="201" t="s">
        <v>91</v>
      </c>
      <c r="B12" s="181" t="s">
        <v>28</v>
      </c>
      <c r="C12" s="182"/>
      <c r="D12" s="184" t="s">
        <v>111</v>
      </c>
      <c r="E12" s="437"/>
      <c r="F12" s="437"/>
      <c r="G12" s="1790" t="s">
        <v>28</v>
      </c>
      <c r="H12" s="438"/>
      <c r="I12" s="2225" t="s">
        <v>1894</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237DF-9A45-C95D-D097-FE46152A9C3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25" width="9.140625" hidden="1"/>
    <col min="3" max="3" style="5024" width="3.00390625" customWidth="1"/>
    <col min="4" max="4" style="5025" width="6.00390625" customWidth="1"/>
    <col min="5" max="5" style="5025" width="94.00390625" customWidth="1"/>
    <col min="6" max="9" style="5025" width="8.00390625" customWidth="1"/>
    <col min="10" max="10" style="502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89</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1CF09-B78E-6763-4744-50651F50AED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25" width="9.140625" hidden="1"/>
    <col min="3" max="3" style="5024" width="3.00390625" customWidth="1"/>
    <col min="4" max="4" style="5025" width="6.00390625" customWidth="1"/>
    <col min="5" max="5" style="5025" width="94.00390625" customWidth="1"/>
    <col min="6" max="12" style="5025" width="8.00390625" customWidth="1"/>
    <col min="13" max="13" style="502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89</v>
      </c>
      <c r="E9" s="164" t="s">
        <v>292</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CF0D-60FB-972D-D063-B57160F4AA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99F5C-7558-E45B-32BE-6E00813CA0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34" customFormat="1" customHeight="1" ht="17.25">
      <c r="A2" s="1871" t="s">
        <v>1905</v>
      </c>
    </row>
    <row r="4" s="5025" customFormat="1" customHeight="1" ht="15">
      <c r="C4" s="1872"/>
      <c r="D4" s="169"/>
      <c r="E4" s="433"/>
    </row>
    <row r="6" s="5034" customFormat="1" customHeight="1" ht="17.25">
      <c r="A6" s="1871" t="s">
        <v>1906</v>
      </c>
    </row>
    <row r="8" s="5025" customFormat="1" customHeight="1" ht="17.25">
      <c r="C8" s="1873"/>
      <c r="D8" s="169"/>
      <c r="E8" s="170"/>
    </row>
    <row r="11" s="5034" customFormat="1" customHeight="1" ht="17.25">
      <c r="A11" s="1871" t="s">
        <v>1907</v>
      </c>
    </row>
    <row r="13" s="2865" customFormat="1" customHeight="1" ht="15">
      <c r="A13" s="2273">
        <v>1</v>
      </c>
      <c r="B13" s="1216"/>
      <c r="C13" s="857" t="s">
        <v>534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34" customFormat="1" customHeight="1" ht="17.25">
      <c r="A17" s="1871" t="s">
        <v>1908</v>
      </c>
    </row>
    <row r="19" s="2910" customFormat="1" customHeight="1" ht="15">
      <c r="A19" s="1938"/>
      <c r="B19" s="1422">
        <v>1</v>
      </c>
      <c r="C19" s="1422"/>
      <c r="D19" s="856" t="s">
        <v>534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534</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534</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534</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34" customFormat="1" customHeight="1" ht="11.25">
      <c r="A37" s="1871" t="s">
        <v>1912</v>
      </c>
    </row>
    <row customHeight="1" ht="11.25"/>
    <row s="3279" customFormat="1" customHeight="1" ht="22.5">
      <c r="A39" s="1847"/>
      <c r="B39" s="513"/>
      <c r="C39" s="915"/>
      <c r="D39" s="496"/>
      <c r="E39" s="916"/>
      <c r="F39" s="1868"/>
      <c r="G39" s="1878"/>
      <c r="H39" s="531"/>
    </row>
    <row customHeight="1" ht="11.25"/>
    <row s="5034" customFormat="1" customHeight="1" ht="11.25">
      <c r="A41" s="1871" t="s">
        <v>1913</v>
      </c>
    </row>
    <row customHeight="1" ht="11.25"/>
    <row s="3279" customFormat="1" customHeight="1" ht="22.5">
      <c r="A43" s="513"/>
      <c r="B43" s="513"/>
      <c r="C43" s="513"/>
      <c r="D43" s="496"/>
      <c r="E43" s="916"/>
      <c r="F43" s="917"/>
      <c r="G43" s="1878"/>
      <c r="H43" s="531"/>
    </row>
    <row customHeight="1" ht="11.25"/>
    <row s="5034" customFormat="1" customHeight="1" ht="11.25">
      <c r="A45" s="1871" t="s">
        <v>1914</v>
      </c>
    </row>
    <row customHeight="1" ht="11.25"/>
    <row s="3279" customFormat="1" customHeight="1" ht="24">
      <c r="A47" s="2258" t="s">
        <v>318</v>
      </c>
      <c r="B47" s="558"/>
      <c r="C47" s="2269"/>
      <c r="D47" s="501" t="str">
        <f>A47</f>
        <v>5.1</v>
      </c>
      <c r="E47" s="498" t="s">
        <v>319</v>
      </c>
      <c r="F47" s="2032" t="s">
        <v>311</v>
      </c>
      <c r="G47" s="500" t="s">
        <v>320</v>
      </c>
      <c r="H47" s="531"/>
      <c r="I47" s="908"/>
    </row>
    <row s="3279" customFormat="1" customHeight="1" ht="22.5">
      <c r="A48" s="2258"/>
      <c r="B48" s="558"/>
      <c r="C48" s="2269"/>
      <c r="D48" s="496" t="str">
        <f>D47&amp;".1"</f>
        <v>5.1.1</v>
      </c>
      <c r="E48" s="495" t="s">
        <v>321</v>
      </c>
      <c r="F48" s="2033" t="s">
        <v>28</v>
      </c>
      <c r="G48" s="530"/>
      <c r="H48" s="531"/>
      <c r="I48" s="908"/>
    </row>
    <row s="3279" customFormat="1" customHeight="1" ht="22.5">
      <c r="A49" s="2258"/>
      <c r="B49" s="558"/>
      <c r="C49" s="2269"/>
      <c r="D49" s="496" t="str">
        <f>D47&amp;".2"</f>
        <v>5.1.2</v>
      </c>
      <c r="E49" s="495" t="s">
        <v>322</v>
      </c>
      <c r="F49" s="1788" t="s">
        <v>28</v>
      </c>
      <c r="G49" s="500" t="s">
        <v>323</v>
      </c>
      <c r="H49" s="531"/>
      <c r="I49" s="908"/>
    </row>
    <row s="3279" customFormat="1" customHeight="1" ht="22.5">
      <c r="A50" s="2258"/>
      <c r="B50" s="558"/>
      <c r="C50" s="2269"/>
      <c r="D50" s="496" t="str">
        <f>D47&amp;".3"</f>
        <v>5.1.3</v>
      </c>
      <c r="E50" s="495" t="s">
        <v>324</v>
      </c>
      <c r="F50" s="2033" t="s">
        <v>28</v>
      </c>
      <c r="G50" s="530"/>
      <c r="H50" s="531"/>
      <c r="I50" s="908"/>
    </row>
    <row s="3279" customFormat="1" customHeight="1" ht="22.5">
      <c r="A51" s="2258"/>
      <c r="B51" s="558"/>
      <c r="C51" s="2269"/>
      <c r="D51" s="496" t="str">
        <f>D47&amp;".4"</f>
        <v>5.1.4</v>
      </c>
      <c r="E51" s="495" t="s">
        <v>325</v>
      </c>
      <c r="F51" s="2033" t="s">
        <v>28</v>
      </c>
      <c r="G51" s="500" t="s">
        <v>326</v>
      </c>
      <c r="H51" s="531"/>
      <c r="I51" s="908"/>
    </row>
    <row r="54" s="5034" customFormat="1" customHeight="1" ht="17.25">
      <c r="A54" s="1871" t="s">
        <v>1915</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397</v>
      </c>
      <c r="Q56" s="572" t="s">
        <v>398</v>
      </c>
      <c r="R56" s="573" t="s">
        <v>399</v>
      </c>
      <c r="S56" s="1692" t="s">
        <v>400</v>
      </c>
      <c r="T56" s="1692"/>
      <c r="U56" s="1692"/>
      <c r="V56" s="1692"/>
    </row>
    <row r="58" s="5034" customFormat="1" customHeight="1" ht="11.25">
      <c r="A58" s="1871" t="s">
        <v>1916</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5034" customFormat="1" customHeight="1" ht="11.25">
      <c r="A62" s="1871" t="s">
        <v>1917</v>
      </c>
    </row>
    <row r="64" s="4731" customFormat="1" customHeight="1" ht="15">
      <c r="A64" s="201" t="s">
        <v>91</v>
      </c>
      <c r="B64" s="181" t="s">
        <v>28</v>
      </c>
      <c r="C64" s="1882"/>
      <c r="D64" s="184"/>
      <c r="E64" s="437"/>
      <c r="F64" s="437"/>
      <c r="G64" s="1859"/>
      <c r="H64" s="1881"/>
      <c r="I64" s="1860"/>
      <c r="K64" s="328"/>
      <c r="L64" s="329"/>
    </row>
    <row r="66" s="5034" customFormat="1" customHeight="1" ht="11.25">
      <c r="A66" s="1871" t="s">
        <v>1918</v>
      </c>
    </row>
    <row r="68" s="2774" customFormat="1" customHeight="1" ht="14.25">
      <c r="A68" s="399"/>
      <c r="B68" s="1216"/>
      <c r="C68" s="432"/>
      <c r="D68" s="1866"/>
      <c r="E68" s="942"/>
      <c r="F68" s="1881"/>
      <c r="G68" s="145"/>
      <c r="I68" s="1680"/>
      <c r="J68" s="1680"/>
    </row>
    <row r="70" s="5034" customFormat="1" customHeight="1" ht="11.25">
      <c r="A70" s="1871" t="s">
        <v>1919</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5034"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5034"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34"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34"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34" customFormat="1" customHeight="1" ht="11.25">
      <c r="A99" s="1871" t="s">
        <v>1928</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34" customFormat="1" customHeight="1" ht="11.25">
      <c r="A107" s="1871" t="s">
        <v>1930</v>
      </c>
    </row>
    <row customHeight="1" ht="17.25"/>
    <row s="458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8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86"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34" customFormat="1" customHeight="1" ht="11.25">
      <c r="A113" s="1871" t="s">
        <v>1932</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1933</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1933</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34" customFormat="1" customHeight="1" ht="11.25">
      <c r="A125" s="1871" t="s">
        <v>1934</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1933</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34" customFormat="1" customHeight="1" ht="11.25">
      <c r="A137" s="1871" t="s">
        <v>1935</v>
      </c>
    </row>
    <row r="139" s="2910" customFormat="1" customHeight="1" ht="45">
      <c r="A139" s="1862"/>
      <c r="B139" s="1216"/>
      <c r="C139" s="468"/>
      <c r="D139" s="145"/>
      <c r="E139" s="2628"/>
      <c r="F139" s="2164" t="s">
        <v>111</v>
      </c>
      <c r="G139" s="2631" t="s">
        <v>28</v>
      </c>
      <c r="H139" s="345"/>
      <c r="I139" s="693" t="s">
        <v>111</v>
      </c>
      <c r="J139" s="1863" t="s">
        <v>1936</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10" customFormat="1" customHeight="1" ht="11.25">
      <c r="A140" s="1862"/>
      <c r="B140" s="1216"/>
      <c r="C140" s="468"/>
      <c r="D140" s="145"/>
      <c r="E140" s="2629"/>
      <c r="F140" s="2164"/>
      <c r="G140" s="2631"/>
      <c r="H140" s="2183"/>
      <c r="I140" s="2571" t="s">
        <v>1026</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1938</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1026</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034" customFormat="1" customHeight="1" ht="17.25">
      <c r="A152" s="1871" t="s">
        <v>1939</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111</v>
      </c>
      <c r="N154" s="2560" t="str">
        <f>IF(Z154="","",INDEX(TERRITORY_MR_LIST,MATCH(Z154,TERRITORY_LIST_ID,0)))</f>
        <v/>
      </c>
      <c r="O154" s="2241" t="s">
        <v>67</v>
      </c>
      <c r="P154" s="2164"/>
      <c r="Q154" s="2164" t="s">
        <v>111</v>
      </c>
      <c r="R154" s="2558" t="s">
        <v>28</v>
      </c>
      <c r="S154" s="2163" t="s">
        <v>67</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419</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256</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257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258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111</v>
      </c>
      <c r="N160" s="2560" t="str">
        <f>IF(Z160="","",INDEX(TERRITORY_MR_LIST,MATCH(Z160,TERRITORY_LIST_ID,0)))</f>
        <v/>
      </c>
      <c r="O160" s="2241" t="s">
        <v>67</v>
      </c>
      <c r="P160" s="2164"/>
      <c r="Q160" s="2164" t="s">
        <v>111</v>
      </c>
      <c r="R160" s="2558" t="s">
        <v>28</v>
      </c>
      <c r="S160" s="2163" t="s">
        <v>67</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419</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256</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257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67</v>
      </c>
      <c r="P165" s="2164"/>
      <c r="Q165" s="2164" t="s">
        <v>111</v>
      </c>
      <c r="R165" s="2558" t="s">
        <v>28</v>
      </c>
      <c r="S165" s="2163" t="s">
        <v>67</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419</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256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67</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34" customFormat="1" customHeight="1" ht="17.25">
      <c r="A174" s="1871" t="s">
        <v>1940</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111</v>
      </c>
      <c r="N176" s="2560" t="str">
        <f>IF(Z176="","",INDEX(TERRITORY_MR_LIST,MATCH(Z176,TERRITORY_LIST_ID,0)))</f>
        <v/>
      </c>
      <c r="O176" s="2241" t="s">
        <v>67</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256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257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258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111</v>
      </c>
      <c r="N182" s="2560" t="str">
        <f>IF(Z182="","",INDEX(TERRITORY_MR_LIST,MATCH(Z182,TERRITORY_LIST_ID,0)))</f>
        <v/>
      </c>
      <c r="O182" s="2241" t="s">
        <v>67</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256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257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67</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256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34" customFormat="1" customHeight="1" ht="17.25">
      <c r="A200" s="1871" t="s">
        <v>1941</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111</v>
      </c>
      <c r="P202" s="2573"/>
      <c r="Q202" s="1636"/>
      <c r="R202" s="2241" t="s">
        <v>67</v>
      </c>
      <c r="S202" s="2241" t="s">
        <v>67</v>
      </c>
      <c r="T202" s="1911"/>
      <c r="U202" s="2164" t="s">
        <v>111</v>
      </c>
      <c r="V202" s="2580" t="str">
        <f>IF(AK202="","",INDEX(TERRITORY_MR_LIST,MATCH(AK202,TERRITORY_LIST_ID,0)))</f>
        <v/>
      </c>
      <c r="W202" s="1637"/>
      <c r="X202" s="2241" t="s">
        <v>67</v>
      </c>
      <c r="Y202" s="2241" t="s">
        <v>19</v>
      </c>
      <c r="Z202" s="1620"/>
      <c r="AA202" s="2164" t="s">
        <v>111</v>
      </c>
      <c r="AB202" s="2582"/>
      <c r="AC202" s="1638"/>
      <c r="AD202" s="2241" t="s">
        <v>67</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258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E71A9-EB1C-2098-704E-007488018D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48" width="43.140625"/>
    <col min="2" max="2" style="5348" width="43.140625" hidden="1"/>
    <col min="3" max="3" style="5348" width="43.140625"/>
    <col min="4" max="5" style="5348" width="36.421875" customWidth="1"/>
    <col min="6" max="8" style="5349" width="36.421875" customWidth="1"/>
  </cols>
  <sheetData>
    <row customHeight="1" ht="9">
      <c r="A1" s="902" t="s">
        <v>1945</v>
      </c>
      <c r="B1" s="902"/>
      <c r="C1" s="1038" t="s">
        <v>1946</v>
      </c>
      <c r="D1" s="1036" t="s">
        <v>812</v>
      </c>
      <c r="E1" s="1036" t="s">
        <v>858</v>
      </c>
      <c r="F1" s="1036" t="s">
        <v>911</v>
      </c>
      <c r="G1" s="1036" t="s">
        <v>898</v>
      </c>
      <c r="H1" s="1036" t="s">
        <v>1620</v>
      </c>
    </row>
    <row customHeight="1" ht="9">
      <c r="A2" s="1039" t="s">
        <v>1947</v>
      </c>
      <c r="B2" s="1039"/>
      <c r="C2" s="1040" t="str">
        <f>INDEX(TEMPLATE_NUMBER_FORM_LIST,MATCH(TEMPLATE_SPHERE,TEMPLATE_SPHERE_LIST,0))</f>
        <v>10</v>
      </c>
      <c r="D2" s="1039" t="s">
        <v>1472</v>
      </c>
      <c r="E2" s="1039" t="s">
        <v>151</v>
      </c>
      <c r="F2" s="1041" t="s">
        <v>151</v>
      </c>
      <c r="G2" s="1039" t="s">
        <v>151</v>
      </c>
      <c r="H2" s="1042"/>
    </row>
    <row customHeight="1" ht="63">
      <c r="A3" s="902"/>
      <c r="B3" s="902" t="s">
        <v>111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1949</v>
      </c>
      <c r="B4" s="902" t="s">
        <v>112</v>
      </c>
      <c r="C4" s="1040" t="str">
        <f>IF(TEMPLATE_SPHERE="HEAT",D4,IF(TEMPLATE_SPHERE="TKO",H4,E4))</f>
        <v>Форма 1. Информация об организации, осуществляющей горячее водоснабжение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1951</v>
      </c>
    </row>
    <row customHeight="1" ht="117">
      <c r="A5" s="902" t="s">
        <v>1952</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1954</v>
      </c>
    </row>
    <row customHeight="1" ht="90">
      <c r="A6" s="902" t="s">
        <v>1955</v>
      </c>
      <c r="B6" s="902" t="s">
        <v>92</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1956</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2006</v>
      </c>
      <c r="B31" s="902"/>
      <c r="C31" s="1040" t="str">
        <f>IF(TEMPLATE_SPHERE="HEAT",D31,IF(TEMPLATE_SPHERE="TKO",H31,E31))</f>
        <v>Форма 1. Информация об организации, осуществляющей горячее водоснабжение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9758C7-066A-1D2D-811E-6A87E7EA0F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48" width="9.140625"/>
    <col min="3" max="7" style="5392" width="8.00390625" customWidth="1"/>
    <col min="8" max="12" style="5392" width="8.57421875" customWidth="1"/>
    <col min="13" max="14" style="5392" width="27.7109375" customWidth="1"/>
    <col min="15" max="19" style="5392" width="5.140625" customWidth="1"/>
    <col min="20" max="24" style="5392" width="27.7109375" customWidth="1"/>
    <col min="25" max="25" style="5393" width="1.8515625" customWidth="1"/>
    <col min="26" max="26" style="5348" width="27.7109375" customWidth="1"/>
    <col min="27" max="27" style="5394" width="27.7109375" customWidth="1"/>
    <col min="28" max="29" style="5348" width="27.7109375" customWidth="1"/>
    <col min="30" max="30" style="5348" width="3.8515625" customWidth="1"/>
    <col min="31" max="34" style="5348" width="9.140625"/>
  </cols>
  <sheetData>
    <row s="5350"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812</v>
      </c>
      <c r="D2" s="897" t="s">
        <v>858</v>
      </c>
      <c r="E2" s="897" t="s">
        <v>911</v>
      </c>
      <c r="F2" s="897" t="s">
        <v>898</v>
      </c>
      <c r="G2" s="897" t="s">
        <v>1620</v>
      </c>
      <c r="H2" s="899"/>
      <c r="I2" s="899"/>
      <c r="J2" s="899"/>
      <c r="K2" s="899"/>
      <c r="L2" s="899"/>
      <c r="M2" s="899"/>
      <c r="N2" s="899"/>
      <c r="O2" s="897" t="s">
        <v>812</v>
      </c>
      <c r="P2" s="897" t="s">
        <v>858</v>
      </c>
      <c r="Q2" s="897" t="s">
        <v>898</v>
      </c>
      <c r="R2" s="897" t="s">
        <v>911</v>
      </c>
      <c r="S2" s="897" t="s">
        <v>1620</v>
      </c>
      <c r="T2" s="897" t="s">
        <v>812</v>
      </c>
      <c r="U2" s="897" t="s">
        <v>858</v>
      </c>
      <c r="V2" s="897" t="s">
        <v>898</v>
      </c>
      <c r="W2" s="897" t="s">
        <v>911</v>
      </c>
      <c r="X2" s="897" t="s">
        <v>1620</v>
      </c>
      <c r="Y2" s="897"/>
      <c r="Z2" s="897" t="s">
        <v>812</v>
      </c>
      <c r="AA2" s="906" t="s">
        <v>858</v>
      </c>
      <c r="AB2" s="897" t="s">
        <v>898</v>
      </c>
      <c r="AC2" s="897" t="s">
        <v>911</v>
      </c>
      <c r="AD2" s="897" t="s">
        <v>1620</v>
      </c>
    </row>
    <row customHeight="1" ht="162">
      <c r="A3" s="901" t="s">
        <v>26</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1653</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713</v>
      </c>
      <c r="P20" s="1013" t="s">
        <v>713</v>
      </c>
      <c r="Q20" s="1013" t="s">
        <v>713</v>
      </c>
      <c r="R20" s="1013" t="s">
        <v>713</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312</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312</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315</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733</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2060</v>
      </c>
      <c r="U25" s="902" t="s">
        <v>2060</v>
      </c>
      <c r="V25" s="902" t="s">
        <v>2060</v>
      </c>
      <c r="W25" s="902" t="s">
        <v>2060</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729</v>
      </c>
      <c r="P26" s="1013" t="s">
        <v>723</v>
      </c>
      <c r="Q26" s="1013" t="s">
        <v>2061</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731</v>
      </c>
      <c r="P27" s="1013" t="s">
        <v>725</v>
      </c>
      <c r="Q27" s="1013" t="s">
        <v>2063</v>
      </c>
      <c r="R27" s="1013" t="s">
        <v>725</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733</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742</v>
      </c>
      <c r="P30" s="1013" t="s">
        <v>733</v>
      </c>
      <c r="Q30" s="1013" t="s">
        <v>742</v>
      </c>
      <c r="R30" s="1013" t="s">
        <v>733</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736</v>
      </c>
      <c r="Q31" s="1013" t="s">
        <v>2070</v>
      </c>
      <c r="R31" s="1013" t="s">
        <v>736</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738</v>
      </c>
      <c r="Q32" s="1013" t="s">
        <v>2073</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750</v>
      </c>
      <c r="P39" s="1013" t="s">
        <v>744</v>
      </c>
      <c r="Q39" s="1013" t="s">
        <v>750</v>
      </c>
      <c r="R39" s="1013" t="s">
        <v>744</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746</v>
      </c>
      <c r="Q40" s="1013" t="s">
        <v>2096</v>
      </c>
      <c r="R40" s="1013" t="s">
        <v>746</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750</v>
      </c>
      <c r="Q43" s="1013" t="s">
        <v>2107</v>
      </c>
      <c r="R43" s="1013" t="s">
        <v>750</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2139</v>
      </c>
      <c r="U52" s="899" t="s">
        <v>2140</v>
      </c>
      <c r="V52" s="899" t="s">
        <v>2141</v>
      </c>
      <c r="W52" s="899" t="s">
        <v>2142</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92</v>
      </c>
      <c r="Q54" s="1013" t="s">
        <v>92</v>
      </c>
      <c r="R54" s="1013" t="s">
        <v>92</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113</v>
      </c>
      <c r="Q59" s="1013" t="s">
        <v>113</v>
      </c>
      <c r="R59" s="1013" t="s">
        <v>113</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634</v>
      </c>
      <c r="U60" s="899" t="s">
        <v>634</v>
      </c>
      <c r="V60" s="899" t="s">
        <v>634</v>
      </c>
      <c r="W60" s="899" t="s">
        <v>634</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94</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114</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150</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151</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152</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639</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152</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679</v>
      </c>
      <c r="U89" s="899" t="s">
        <v>679</v>
      </c>
      <c r="V89" s="899" t="s">
        <v>679</v>
      </c>
      <c r="W89" s="899" t="s">
        <v>679</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155</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154</v>
      </c>
      <c r="Q91" s="1013" t="s">
        <v>154</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1466</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1472</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100</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2219</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2224</v>
      </c>
      <c r="D148" s="899" t="s">
        <v>1564</v>
      </c>
      <c r="E148" s="899" t="s">
        <v>1664</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F86F1-2149-5717-CAA6-D4040FB89E8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АО "Боровский завод радиотехнологического оснащения"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конкурентной политики Калужской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426</v>
      </c>
      <c r="N9" s="360"/>
      <c r="O9" s="2307" t="str">
        <f>IF(TITLE_DATE_CHANGE_PERIOD="",IF(TITLE_DATE_PR="","",TITLE_DATE_PR),TITLE_DATE_CHANGE_PERIOD)</f>
        <v>45642.49190972222</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368-РК</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сайт министерства конкурентной политики Калужской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89</v>
      </c>
      <c r="M15" s="2265" t="s">
        <v>431</v>
      </c>
      <c r="N15" s="357"/>
      <c r="O15" s="2330" t="s">
        <v>2229</v>
      </c>
      <c r="P15" s="2331"/>
      <c r="Q15" s="2331"/>
      <c r="R15" s="2331"/>
      <c r="S15" s="2331"/>
      <c r="T15" s="2331"/>
      <c r="U15" s="2332"/>
      <c r="V15" s="2333" t="s">
        <v>433</v>
      </c>
      <c r="W15" s="2336" t="s">
        <v>1149</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415</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258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E4E7-7456-DE44-BA03-B2699EADB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B6616-2DD3-1329-76A9-254ACADF60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51B3D-1EFB-C6F4-1C2F-7DA55A854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75242-C214-3BCF-BA42-1DD37337C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CE0AF-8EAE-23FB-B307-D3A1083940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51A5C-8E8E-A6E1-23C3-6C42A1F53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35F4D-BB26-5169-8549-97E4C63136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B3EF4-32F3-5A8E-D49F-C2B4935C20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E9604-EF0F-94A1-8D3A-CD6A2740C6F5}"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2234</v>
      </c>
      <c r="B1" s="2672" t="s">
        <v>2235</v>
      </c>
      <c r="C1" s="2673" t="s">
        <v>2236</v>
      </c>
      <c r="D1" s="2674"/>
      <c r="E1" s="892" t="s">
        <v>2237</v>
      </c>
    </row>
    <row customHeight="1" ht="11.25">
      <c r="A2" s="2675"/>
      <c r="B2" s="821" t="s">
        <v>26</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2001</v>
      </c>
      <c r="D5" s="2681" t="s">
        <v>2238</v>
      </c>
      <c r="E5" s="892"/>
    </row>
    <row s="2910"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7EED9-71AD-5C0D-0219-87D9F5E422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90B0B-9B7A-0A4A-28C6-A0610F781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41BB-8FFC-BE31-71B6-CCCE3885DB9C}" mc:Ignorable="x14ac xr xr2 xr3">
  <sheetPr>
    <tabColor rgb="FFFFCC99"/>
  </sheetPr>
  <dimension ref="A1:I369"/>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448" t="s">
        <v>2248</v>
      </c>
      <c r="B2" s="5448" t="s">
        <v>16</v>
      </c>
      <c r="C2" s="5448" t="s">
        <v>2249</v>
      </c>
      <c r="D2" s="5448" t="s">
        <v>2250</v>
      </c>
      <c r="E2" s="5448" t="s">
        <v>2251</v>
      </c>
      <c r="F2" s="5448" t="s">
        <v>2252</v>
      </c>
      <c r="G2" s="5448" t="s">
        <v>28</v>
      </c>
      <c r="H2" s="5448" t="s">
        <v>28</v>
      </c>
      <c r="I2" s="5448" t="s">
        <v>812</v>
      </c>
    </row>
    <row customHeight="1" ht="11.25">
      <c r="A3" s="5448" t="s">
        <v>2248</v>
      </c>
      <c r="B3" s="5448" t="s">
        <v>16</v>
      </c>
      <c r="C3" s="5448" t="s">
        <v>2253</v>
      </c>
      <c r="D3" s="5448" t="s">
        <v>2254</v>
      </c>
      <c r="E3" s="5448" t="s">
        <v>2255</v>
      </c>
      <c r="F3" s="5448" t="s">
        <v>53</v>
      </c>
      <c r="G3" s="5448" t="s">
        <v>28</v>
      </c>
      <c r="H3" s="5448" t="s">
        <v>28</v>
      </c>
      <c r="I3" s="5448" t="s">
        <v>812</v>
      </c>
    </row>
    <row customHeight="1" ht="11.25">
      <c r="A4" s="5448" t="s">
        <v>2248</v>
      </c>
      <c r="B4" s="5448" t="s">
        <v>16</v>
      </c>
      <c r="C4" s="5448" t="s">
        <v>2256</v>
      </c>
      <c r="D4" s="5448" t="s">
        <v>2257</v>
      </c>
      <c r="E4" s="5448" t="s">
        <v>2258</v>
      </c>
      <c r="F4" s="5448" t="s">
        <v>2259</v>
      </c>
      <c r="G4" s="5448" t="s">
        <v>28</v>
      </c>
      <c r="H4" s="5448" t="s">
        <v>28</v>
      </c>
      <c r="I4" s="5448" t="s">
        <v>812</v>
      </c>
    </row>
    <row customHeight="1" ht="11.25">
      <c r="A5" s="5448" t="s">
        <v>2248</v>
      </c>
      <c r="B5" s="5448" t="s">
        <v>16</v>
      </c>
      <c r="C5" s="5448" t="s">
        <v>13</v>
      </c>
      <c r="D5" s="5448" t="s">
        <v>48</v>
      </c>
      <c r="E5" s="5448" t="s">
        <v>51</v>
      </c>
      <c r="F5" s="5448" t="s">
        <v>53</v>
      </c>
      <c r="G5" s="5448" t="s">
        <v>28</v>
      </c>
      <c r="H5" s="5448" t="s">
        <v>28</v>
      </c>
      <c r="I5" s="5448" t="s">
        <v>812</v>
      </c>
    </row>
    <row customHeight="1" ht="11.25">
      <c r="A6" s="5448" t="s">
        <v>2248</v>
      </c>
      <c r="B6" s="5448" t="s">
        <v>16</v>
      </c>
      <c r="C6" s="5448" t="s">
        <v>2260</v>
      </c>
      <c r="D6" s="5448" t="s">
        <v>2261</v>
      </c>
      <c r="E6" s="5448" t="s">
        <v>2262</v>
      </c>
      <c r="F6" s="5448" t="s">
        <v>2263</v>
      </c>
      <c r="G6" s="5448" t="s">
        <v>28</v>
      </c>
      <c r="H6" s="5448" t="s">
        <v>28</v>
      </c>
      <c r="I6" s="5448" t="s">
        <v>812</v>
      </c>
    </row>
    <row customHeight="1" ht="11.25">
      <c r="A7" s="5448" t="s">
        <v>2248</v>
      </c>
      <c r="B7" s="5448" t="s">
        <v>16</v>
      </c>
      <c r="C7" s="5448" t="s">
        <v>2264</v>
      </c>
      <c r="D7" s="5448" t="s">
        <v>2265</v>
      </c>
      <c r="E7" s="5448" t="s">
        <v>2266</v>
      </c>
      <c r="F7" s="5448" t="s">
        <v>2267</v>
      </c>
      <c r="G7" s="5448" t="s">
        <v>28</v>
      </c>
      <c r="H7" s="5448" t="s">
        <v>28</v>
      </c>
      <c r="I7" s="5448" t="s">
        <v>812</v>
      </c>
    </row>
    <row customHeight="1" ht="11.25">
      <c r="A8" s="5448" t="s">
        <v>2248</v>
      </c>
      <c r="B8" s="5448" t="s">
        <v>16</v>
      </c>
      <c r="C8" s="5448" t="s">
        <v>2268</v>
      </c>
      <c r="D8" s="5448" t="s">
        <v>2269</v>
      </c>
      <c r="E8" s="5448" t="s">
        <v>2270</v>
      </c>
      <c r="F8" s="5448" t="s">
        <v>2271</v>
      </c>
      <c r="G8" s="5448" t="s">
        <v>2272</v>
      </c>
      <c r="H8" s="5448" t="s">
        <v>28</v>
      </c>
      <c r="I8" s="5448" t="s">
        <v>812</v>
      </c>
    </row>
    <row customHeight="1" ht="11.25">
      <c r="A9" s="5448" t="s">
        <v>2248</v>
      </c>
      <c r="B9" s="5448" t="s">
        <v>16</v>
      </c>
      <c r="C9" s="5448" t="s">
        <v>2273</v>
      </c>
      <c r="D9" s="5448" t="s">
        <v>2269</v>
      </c>
      <c r="E9" s="5448" t="s">
        <v>2270</v>
      </c>
      <c r="F9" s="5448" t="s">
        <v>2274</v>
      </c>
      <c r="G9" s="5448" t="s">
        <v>28</v>
      </c>
      <c r="H9" s="5448" t="s">
        <v>28</v>
      </c>
      <c r="I9" s="5448" t="s">
        <v>812</v>
      </c>
    </row>
    <row customHeight="1" ht="11.25">
      <c r="A10" s="5448" t="s">
        <v>2248</v>
      </c>
      <c r="B10" s="5448" t="s">
        <v>16</v>
      </c>
      <c r="C10" s="5448" t="s">
        <v>2275</v>
      </c>
      <c r="D10" s="5448" t="s">
        <v>2276</v>
      </c>
      <c r="E10" s="5448" t="s">
        <v>2277</v>
      </c>
      <c r="F10" s="5448" t="s">
        <v>2278</v>
      </c>
      <c r="G10" s="5448" t="s">
        <v>28</v>
      </c>
      <c r="H10" s="5448" t="s">
        <v>28</v>
      </c>
      <c r="I10" s="5448" t="s">
        <v>812</v>
      </c>
    </row>
    <row customHeight="1" ht="11.25">
      <c r="A11" s="5448" t="s">
        <v>2248</v>
      </c>
      <c r="B11" s="5448" t="s">
        <v>16</v>
      </c>
      <c r="C11" s="5448" t="s">
        <v>2279</v>
      </c>
      <c r="D11" s="5448" t="s">
        <v>2280</v>
      </c>
      <c r="E11" s="5448" t="s">
        <v>2281</v>
      </c>
      <c r="F11" s="5448" t="s">
        <v>2282</v>
      </c>
      <c r="G11" s="5448" t="s">
        <v>28</v>
      </c>
      <c r="H11" s="5448" t="s">
        <v>28</v>
      </c>
      <c r="I11" s="5448" t="s">
        <v>812</v>
      </c>
    </row>
    <row customHeight="1" ht="11.25">
      <c r="A12" s="5448" t="s">
        <v>2248</v>
      </c>
      <c r="B12" s="5448" t="s">
        <v>16</v>
      </c>
      <c r="C12" s="5448" t="s">
        <v>2283</v>
      </c>
      <c r="D12" s="5448" t="s">
        <v>2284</v>
      </c>
      <c r="E12" s="5448" t="s">
        <v>2285</v>
      </c>
      <c r="F12" s="5448" t="s">
        <v>2263</v>
      </c>
      <c r="G12" s="5448" t="s">
        <v>28</v>
      </c>
      <c r="H12" s="5448" t="s">
        <v>28</v>
      </c>
      <c r="I12" s="5448" t="s">
        <v>812</v>
      </c>
    </row>
    <row customHeight="1" ht="11.25">
      <c r="A13" s="5448" t="s">
        <v>2248</v>
      </c>
      <c r="B13" s="5448" t="s">
        <v>16</v>
      </c>
      <c r="C13" s="5448" t="s">
        <v>2286</v>
      </c>
      <c r="D13" s="5448" t="s">
        <v>2287</v>
      </c>
      <c r="E13" s="5448" t="s">
        <v>2288</v>
      </c>
      <c r="F13" s="5448" t="s">
        <v>2263</v>
      </c>
      <c r="G13" s="5448" t="s">
        <v>28</v>
      </c>
      <c r="H13" s="5448" t="s">
        <v>28</v>
      </c>
      <c r="I13" s="5448" t="s">
        <v>812</v>
      </c>
    </row>
    <row customHeight="1" ht="11.25">
      <c r="A14" s="5448" t="s">
        <v>2248</v>
      </c>
      <c r="B14" s="5448" t="s">
        <v>16</v>
      </c>
      <c r="C14" s="5448" t="s">
        <v>2289</v>
      </c>
      <c r="D14" s="5448" t="s">
        <v>2290</v>
      </c>
      <c r="E14" s="5448" t="s">
        <v>2288</v>
      </c>
      <c r="F14" s="5448" t="s">
        <v>2291</v>
      </c>
      <c r="G14" s="5448" t="s">
        <v>28</v>
      </c>
      <c r="H14" s="5448" t="s">
        <v>28</v>
      </c>
      <c r="I14" s="5448" t="s">
        <v>812</v>
      </c>
    </row>
    <row customHeight="1" ht="11.25">
      <c r="A15" s="5448" t="s">
        <v>2248</v>
      </c>
      <c r="B15" s="5448" t="s">
        <v>16</v>
      </c>
      <c r="C15" s="5448" t="s">
        <v>2292</v>
      </c>
      <c r="D15" s="5448" t="s">
        <v>2293</v>
      </c>
      <c r="E15" s="5448" t="s">
        <v>2294</v>
      </c>
      <c r="F15" s="5448" t="s">
        <v>2263</v>
      </c>
      <c r="G15" s="5448" t="s">
        <v>28</v>
      </c>
      <c r="H15" s="5448" t="s">
        <v>28</v>
      </c>
      <c r="I15" s="5448" t="s">
        <v>812</v>
      </c>
    </row>
    <row customHeight="1" ht="11.25">
      <c r="A16" s="5448" t="s">
        <v>2248</v>
      </c>
      <c r="B16" s="5448" t="s">
        <v>16</v>
      </c>
      <c r="C16" s="5448" t="s">
        <v>2295</v>
      </c>
      <c r="D16" s="5448" t="s">
        <v>2296</v>
      </c>
      <c r="E16" s="5448" t="s">
        <v>2297</v>
      </c>
      <c r="F16" s="5448" t="s">
        <v>2278</v>
      </c>
      <c r="G16" s="5448" t="s">
        <v>28</v>
      </c>
      <c r="H16" s="5448" t="s">
        <v>28</v>
      </c>
      <c r="I16" s="5448" t="s">
        <v>812</v>
      </c>
    </row>
    <row customHeight="1" ht="11.25">
      <c r="A17" s="5448" t="s">
        <v>2248</v>
      </c>
      <c r="B17" s="5448" t="s">
        <v>16</v>
      </c>
      <c r="C17" s="5448" t="s">
        <v>2298</v>
      </c>
      <c r="D17" s="5448" t="s">
        <v>2299</v>
      </c>
      <c r="E17" s="5448" t="s">
        <v>2300</v>
      </c>
      <c r="F17" s="5448" t="s">
        <v>2301</v>
      </c>
      <c r="G17" s="5448" t="s">
        <v>28</v>
      </c>
      <c r="H17" s="5448" t="s">
        <v>28</v>
      </c>
      <c r="I17" s="5448" t="s">
        <v>812</v>
      </c>
    </row>
    <row customHeight="1" ht="11.25">
      <c r="A18" s="5448" t="s">
        <v>2248</v>
      </c>
      <c r="B18" s="5448" t="s">
        <v>16</v>
      </c>
      <c r="C18" s="5448" t="s">
        <v>2302</v>
      </c>
      <c r="D18" s="5448" t="s">
        <v>2303</v>
      </c>
      <c r="E18" s="5448" t="s">
        <v>2304</v>
      </c>
      <c r="F18" s="5448" t="s">
        <v>2263</v>
      </c>
      <c r="G18" s="5448" t="s">
        <v>28</v>
      </c>
      <c r="H18" s="5448" t="s">
        <v>28</v>
      </c>
      <c r="I18" s="5448" t="s">
        <v>812</v>
      </c>
    </row>
    <row customHeight="1" ht="11.25">
      <c r="A19" s="5448" t="s">
        <v>2248</v>
      </c>
      <c r="B19" s="5448" t="s">
        <v>16</v>
      </c>
      <c r="C19" s="5448" t="s">
        <v>2305</v>
      </c>
      <c r="D19" s="5448" t="s">
        <v>2306</v>
      </c>
      <c r="E19" s="5448" t="s">
        <v>2307</v>
      </c>
      <c r="F19" s="5448" t="s">
        <v>2267</v>
      </c>
      <c r="G19" s="5448" t="s">
        <v>28</v>
      </c>
      <c r="H19" s="5448" t="s">
        <v>28</v>
      </c>
      <c r="I19" s="5448" t="s">
        <v>812</v>
      </c>
    </row>
    <row customHeight="1" ht="11.25">
      <c r="A20" s="5448" t="s">
        <v>2248</v>
      </c>
      <c r="B20" s="5448" t="s">
        <v>16</v>
      </c>
      <c r="C20" s="5448" t="s">
        <v>2308</v>
      </c>
      <c r="D20" s="5448" t="s">
        <v>2309</v>
      </c>
      <c r="E20" s="5448" t="s">
        <v>2310</v>
      </c>
      <c r="F20" s="5448" t="s">
        <v>2311</v>
      </c>
      <c r="G20" s="5448" t="s">
        <v>2312</v>
      </c>
      <c r="H20" s="5448" t="s">
        <v>28</v>
      </c>
      <c r="I20" s="5448" t="s">
        <v>812</v>
      </c>
    </row>
    <row customHeight="1" ht="11.25">
      <c r="A21" s="5448" t="s">
        <v>2248</v>
      </c>
      <c r="B21" s="5448" t="s">
        <v>16</v>
      </c>
      <c r="C21" s="5448" t="s">
        <v>2313</v>
      </c>
      <c r="D21" s="5448" t="s">
        <v>2314</v>
      </c>
      <c r="E21" s="5448" t="s">
        <v>2315</v>
      </c>
      <c r="F21" s="5448" t="s">
        <v>2316</v>
      </c>
      <c r="G21" s="5448" t="s">
        <v>28</v>
      </c>
      <c r="H21" s="5448" t="s">
        <v>28</v>
      </c>
      <c r="I21" s="5448" t="s">
        <v>812</v>
      </c>
    </row>
    <row customHeight="1" ht="11.25">
      <c r="A22" s="5448" t="s">
        <v>2248</v>
      </c>
      <c r="B22" s="5448" t="s">
        <v>16</v>
      </c>
      <c r="C22" s="5448" t="s">
        <v>2317</v>
      </c>
      <c r="D22" s="5448" t="s">
        <v>2318</v>
      </c>
      <c r="E22" s="5448" t="s">
        <v>2319</v>
      </c>
      <c r="F22" s="5448" t="s">
        <v>2263</v>
      </c>
      <c r="G22" s="5448" t="s">
        <v>28</v>
      </c>
      <c r="H22" s="5448" t="s">
        <v>28</v>
      </c>
      <c r="I22" s="5448" t="s">
        <v>812</v>
      </c>
    </row>
    <row customHeight="1" ht="11.25">
      <c r="A23" s="5448" t="s">
        <v>2248</v>
      </c>
      <c r="B23" s="5448" t="s">
        <v>16</v>
      </c>
      <c r="C23" s="5448" t="s">
        <v>2320</v>
      </c>
      <c r="D23" s="5448" t="s">
        <v>2321</v>
      </c>
      <c r="E23" s="5448" t="s">
        <v>2322</v>
      </c>
      <c r="F23" s="5448" t="s">
        <v>2263</v>
      </c>
      <c r="G23" s="5448" t="s">
        <v>28</v>
      </c>
      <c r="H23" s="5448" t="s">
        <v>28</v>
      </c>
      <c r="I23" s="5448" t="s">
        <v>812</v>
      </c>
    </row>
    <row customHeight="1" ht="11.25">
      <c r="A24" s="5448" t="s">
        <v>2248</v>
      </c>
      <c r="B24" s="5448" t="s">
        <v>16</v>
      </c>
      <c r="C24" s="5448" t="s">
        <v>2323</v>
      </c>
      <c r="D24" s="5448" t="s">
        <v>2324</v>
      </c>
      <c r="E24" s="5448" t="s">
        <v>2325</v>
      </c>
      <c r="F24" s="5448" t="s">
        <v>2326</v>
      </c>
      <c r="G24" s="5448" t="s">
        <v>28</v>
      </c>
      <c r="H24" s="5448" t="s">
        <v>28</v>
      </c>
      <c r="I24" s="5448" t="s">
        <v>812</v>
      </c>
    </row>
    <row customHeight="1" ht="11.25">
      <c r="A25" s="5448" t="s">
        <v>2248</v>
      </c>
      <c r="B25" s="5448" t="s">
        <v>16</v>
      </c>
      <c r="C25" s="5448" t="s">
        <v>2327</v>
      </c>
      <c r="D25" s="5448" t="s">
        <v>2328</v>
      </c>
      <c r="E25" s="5448" t="s">
        <v>2329</v>
      </c>
      <c r="F25" s="5448" t="s">
        <v>2330</v>
      </c>
      <c r="G25" s="5448" t="s">
        <v>28</v>
      </c>
      <c r="H25" s="5448" t="s">
        <v>28</v>
      </c>
      <c r="I25" s="5448" t="s">
        <v>812</v>
      </c>
    </row>
    <row customHeight="1" ht="11.25">
      <c r="A26" s="5448" t="s">
        <v>2248</v>
      </c>
      <c r="B26" s="5448" t="s">
        <v>16</v>
      </c>
      <c r="C26" s="5448" t="s">
        <v>2331</v>
      </c>
      <c r="D26" s="5448" t="s">
        <v>2332</v>
      </c>
      <c r="E26" s="5448" t="s">
        <v>2333</v>
      </c>
      <c r="F26" s="5448" t="s">
        <v>53</v>
      </c>
      <c r="G26" s="5448" t="s">
        <v>28</v>
      </c>
      <c r="H26" s="5448" t="s">
        <v>28</v>
      </c>
      <c r="I26" s="5448" t="s">
        <v>812</v>
      </c>
    </row>
    <row customHeight="1" ht="11.25">
      <c r="A27" s="5448" t="s">
        <v>2248</v>
      </c>
      <c r="B27" s="5448" t="s">
        <v>16</v>
      </c>
      <c r="C27" s="5448" t="s">
        <v>2334</v>
      </c>
      <c r="D27" s="5448" t="s">
        <v>2335</v>
      </c>
      <c r="E27" s="5448" t="s">
        <v>2336</v>
      </c>
      <c r="F27" s="5448" t="s">
        <v>2337</v>
      </c>
      <c r="G27" s="5448" t="s">
        <v>28</v>
      </c>
      <c r="H27" s="5448" t="s">
        <v>28</v>
      </c>
      <c r="I27" s="5448" t="s">
        <v>812</v>
      </c>
    </row>
    <row customHeight="1" ht="11.25">
      <c r="A28" s="5448" t="s">
        <v>2248</v>
      </c>
      <c r="B28" s="5448" t="s">
        <v>16</v>
      </c>
      <c r="C28" s="5448" t="s">
        <v>2338</v>
      </c>
      <c r="D28" s="5448" t="s">
        <v>2339</v>
      </c>
      <c r="E28" s="5448" t="s">
        <v>2340</v>
      </c>
      <c r="F28" s="5448" t="s">
        <v>2341</v>
      </c>
      <c r="G28" s="5448" t="s">
        <v>28</v>
      </c>
      <c r="H28" s="5448" t="s">
        <v>28</v>
      </c>
      <c r="I28" s="5448" t="s">
        <v>812</v>
      </c>
    </row>
    <row customHeight="1" ht="11.25">
      <c r="A29" s="5448" t="s">
        <v>2248</v>
      </c>
      <c r="B29" s="5448" t="s">
        <v>16</v>
      </c>
      <c r="C29" s="5448" t="s">
        <v>2342</v>
      </c>
      <c r="D29" s="5448" t="s">
        <v>2343</v>
      </c>
      <c r="E29" s="5448" t="s">
        <v>2344</v>
      </c>
      <c r="F29" s="5448" t="s">
        <v>2278</v>
      </c>
      <c r="G29" s="5448" t="s">
        <v>28</v>
      </c>
      <c r="H29" s="5448" t="s">
        <v>28</v>
      </c>
      <c r="I29" s="5448" t="s">
        <v>812</v>
      </c>
    </row>
    <row customHeight="1" ht="11.25">
      <c r="A30" s="5448" t="s">
        <v>2248</v>
      </c>
      <c r="B30" s="5448" t="s">
        <v>16</v>
      </c>
      <c r="C30" s="5448" t="s">
        <v>2345</v>
      </c>
      <c r="D30" s="5448" t="s">
        <v>2346</v>
      </c>
      <c r="E30" s="5448" t="s">
        <v>2347</v>
      </c>
      <c r="F30" s="5448" t="s">
        <v>2282</v>
      </c>
      <c r="G30" s="5448" t="s">
        <v>28</v>
      </c>
      <c r="H30" s="5448" t="s">
        <v>28</v>
      </c>
      <c r="I30" s="5448" t="s">
        <v>812</v>
      </c>
    </row>
    <row customHeight="1" ht="11.25">
      <c r="A31" s="5448" t="s">
        <v>2248</v>
      </c>
      <c r="B31" s="5448" t="s">
        <v>16</v>
      </c>
      <c r="C31" s="5448" t="s">
        <v>2348</v>
      </c>
      <c r="D31" s="5448" t="s">
        <v>2349</v>
      </c>
      <c r="E31" s="5448" t="s">
        <v>2350</v>
      </c>
      <c r="F31" s="5448" t="s">
        <v>2282</v>
      </c>
      <c r="G31" s="5448" t="s">
        <v>28</v>
      </c>
      <c r="H31" s="5448" t="s">
        <v>28</v>
      </c>
      <c r="I31" s="5448" t="s">
        <v>812</v>
      </c>
    </row>
    <row customHeight="1" ht="11.25">
      <c r="A32" s="5448" t="s">
        <v>2248</v>
      </c>
      <c r="B32" s="5448" t="s">
        <v>16</v>
      </c>
      <c r="C32" s="5448" t="s">
        <v>2351</v>
      </c>
      <c r="D32" s="5448" t="s">
        <v>2352</v>
      </c>
      <c r="E32" s="5448" t="s">
        <v>2353</v>
      </c>
      <c r="F32" s="5448" t="s">
        <v>2354</v>
      </c>
      <c r="G32" s="5448" t="s">
        <v>28</v>
      </c>
      <c r="H32" s="5448" t="s">
        <v>28</v>
      </c>
      <c r="I32" s="5448" t="s">
        <v>812</v>
      </c>
    </row>
    <row customHeight="1" ht="11.25">
      <c r="A33" s="5448" t="s">
        <v>2248</v>
      </c>
      <c r="B33" s="5448" t="s">
        <v>16</v>
      </c>
      <c r="C33" s="5448" t="s">
        <v>2355</v>
      </c>
      <c r="D33" s="5448" t="s">
        <v>2356</v>
      </c>
      <c r="E33" s="5448" t="s">
        <v>2357</v>
      </c>
      <c r="F33" s="5448" t="s">
        <v>2263</v>
      </c>
      <c r="G33" s="5448" t="s">
        <v>28</v>
      </c>
      <c r="H33" s="5448" t="s">
        <v>28</v>
      </c>
      <c r="I33" s="5448" t="s">
        <v>812</v>
      </c>
    </row>
    <row customHeight="1" ht="11.25">
      <c r="A34" s="5448" t="s">
        <v>2248</v>
      </c>
      <c r="B34" s="5448" t="s">
        <v>16</v>
      </c>
      <c r="C34" s="5448" t="s">
        <v>2358</v>
      </c>
      <c r="D34" s="5448" t="s">
        <v>2359</v>
      </c>
      <c r="E34" s="5448" t="s">
        <v>2360</v>
      </c>
      <c r="F34" s="5448" t="s">
        <v>2361</v>
      </c>
      <c r="G34" s="5448" t="s">
        <v>28</v>
      </c>
      <c r="H34" s="5448" t="s">
        <v>28</v>
      </c>
      <c r="I34" s="5448" t="s">
        <v>812</v>
      </c>
    </row>
    <row customHeight="1" ht="11.25">
      <c r="A35" s="5448" t="s">
        <v>2248</v>
      </c>
      <c r="B35" s="5448" t="s">
        <v>16</v>
      </c>
      <c r="C35" s="5448" t="s">
        <v>2362</v>
      </c>
      <c r="D35" s="5448" t="s">
        <v>2363</v>
      </c>
      <c r="E35" s="5448" t="s">
        <v>2364</v>
      </c>
      <c r="F35" s="5448" t="s">
        <v>2365</v>
      </c>
      <c r="G35" s="5448" t="s">
        <v>28</v>
      </c>
      <c r="H35" s="5448" t="s">
        <v>28</v>
      </c>
      <c r="I35" s="5448" t="s">
        <v>812</v>
      </c>
    </row>
    <row customHeight="1" ht="11.25">
      <c r="A36" s="5448" t="s">
        <v>2248</v>
      </c>
      <c r="B36" s="5448" t="s">
        <v>16</v>
      </c>
      <c r="C36" s="5448" t="s">
        <v>2366</v>
      </c>
      <c r="D36" s="5448" t="s">
        <v>2367</v>
      </c>
      <c r="E36" s="5448" t="s">
        <v>2368</v>
      </c>
      <c r="F36" s="5448" t="s">
        <v>2369</v>
      </c>
      <c r="G36" s="5448" t="s">
        <v>28</v>
      </c>
      <c r="H36" s="5448" t="s">
        <v>28</v>
      </c>
      <c r="I36" s="5448" t="s">
        <v>812</v>
      </c>
    </row>
    <row customHeight="1" ht="11.25">
      <c r="A37" s="5448" t="s">
        <v>2248</v>
      </c>
      <c r="B37" s="5448" t="s">
        <v>16</v>
      </c>
      <c r="C37" s="5448" t="s">
        <v>28</v>
      </c>
      <c r="D37" s="5448" t="s">
        <v>2370</v>
      </c>
      <c r="E37" s="5448" t="s">
        <v>2371</v>
      </c>
      <c r="F37" s="5448" t="s">
        <v>2278</v>
      </c>
      <c r="G37" s="5448" t="s">
        <v>28</v>
      </c>
      <c r="H37" s="5448" t="s">
        <v>28</v>
      </c>
      <c r="I37" s="5448" t="s">
        <v>812</v>
      </c>
    </row>
    <row customHeight="1" ht="11.25">
      <c r="A38" s="5448" t="s">
        <v>2248</v>
      </c>
      <c r="B38" s="5448" t="s">
        <v>16</v>
      </c>
      <c r="C38" s="5448" t="s">
        <v>2372</v>
      </c>
      <c r="D38" s="5448" t="s">
        <v>2373</v>
      </c>
      <c r="E38" s="5448" t="s">
        <v>2374</v>
      </c>
      <c r="F38" s="5448" t="s">
        <v>2375</v>
      </c>
      <c r="G38" s="5448" t="s">
        <v>28</v>
      </c>
      <c r="H38" s="5448" t="s">
        <v>28</v>
      </c>
      <c r="I38" s="5448" t="s">
        <v>812</v>
      </c>
    </row>
    <row customHeight="1" ht="11.25">
      <c r="A39" s="5448" t="s">
        <v>2248</v>
      </c>
      <c r="B39" s="5448" t="s">
        <v>16</v>
      </c>
      <c r="C39" s="5448" t="s">
        <v>2376</v>
      </c>
      <c r="D39" s="5448" t="s">
        <v>2377</v>
      </c>
      <c r="E39" s="5448" t="s">
        <v>2378</v>
      </c>
      <c r="F39" s="5448" t="s">
        <v>2379</v>
      </c>
      <c r="G39" s="5448" t="s">
        <v>28</v>
      </c>
      <c r="H39" s="5448" t="s">
        <v>28</v>
      </c>
      <c r="I39" s="5448" t="s">
        <v>812</v>
      </c>
    </row>
    <row customHeight="1" ht="11.25">
      <c r="A40" s="5448" t="s">
        <v>2248</v>
      </c>
      <c r="B40" s="5448" t="s">
        <v>16</v>
      </c>
      <c r="C40" s="5448" t="s">
        <v>2380</v>
      </c>
      <c r="D40" s="5448" t="s">
        <v>2381</v>
      </c>
      <c r="E40" s="5448" t="s">
        <v>2382</v>
      </c>
      <c r="F40" s="5448" t="s">
        <v>2341</v>
      </c>
      <c r="G40" s="5448" t="s">
        <v>28</v>
      </c>
      <c r="H40" s="5448" t="s">
        <v>28</v>
      </c>
      <c r="I40" s="5448" t="s">
        <v>812</v>
      </c>
    </row>
    <row customHeight="1" ht="11.25">
      <c r="A41" s="5448" t="s">
        <v>2248</v>
      </c>
      <c r="B41" s="5448" t="s">
        <v>16</v>
      </c>
      <c r="C41" s="5448" t="s">
        <v>2383</v>
      </c>
      <c r="D41" s="5448" t="s">
        <v>2384</v>
      </c>
      <c r="E41" s="5448" t="s">
        <v>2385</v>
      </c>
      <c r="F41" s="5448" t="s">
        <v>2386</v>
      </c>
      <c r="G41" s="5448" t="s">
        <v>28</v>
      </c>
      <c r="H41" s="5448" t="s">
        <v>28</v>
      </c>
      <c r="I41" s="5448" t="s">
        <v>812</v>
      </c>
    </row>
    <row customHeight="1" ht="11.25">
      <c r="A42" s="5448" t="s">
        <v>2248</v>
      </c>
      <c r="B42" s="5448" t="s">
        <v>16</v>
      </c>
      <c r="C42" s="5448" t="s">
        <v>2387</v>
      </c>
      <c r="D42" s="5448" t="s">
        <v>2388</v>
      </c>
      <c r="E42" s="5448" t="s">
        <v>2389</v>
      </c>
      <c r="F42" s="5448" t="s">
        <v>2326</v>
      </c>
      <c r="G42" s="5448" t="s">
        <v>28</v>
      </c>
      <c r="H42" s="5448" t="s">
        <v>28</v>
      </c>
      <c r="I42" s="5448" t="s">
        <v>812</v>
      </c>
    </row>
    <row customHeight="1" ht="11.25">
      <c r="A43" s="5448" t="s">
        <v>2248</v>
      </c>
      <c r="B43" s="5448" t="s">
        <v>16</v>
      </c>
      <c r="C43" s="5448" t="s">
        <v>2390</v>
      </c>
      <c r="D43" s="5448" t="s">
        <v>2391</v>
      </c>
      <c r="E43" s="5448" t="s">
        <v>2392</v>
      </c>
      <c r="F43" s="5448" t="s">
        <v>53</v>
      </c>
      <c r="G43" s="5448" t="s">
        <v>28</v>
      </c>
      <c r="H43" s="5448" t="s">
        <v>28</v>
      </c>
      <c r="I43" s="5448" t="s">
        <v>812</v>
      </c>
    </row>
    <row customHeight="1" ht="11.25">
      <c r="A44" s="5448" t="s">
        <v>2248</v>
      </c>
      <c r="B44" s="5448" t="s">
        <v>16</v>
      </c>
      <c r="C44" s="5448" t="s">
        <v>2393</v>
      </c>
      <c r="D44" s="5448" t="s">
        <v>2394</v>
      </c>
      <c r="E44" s="5448" t="s">
        <v>2395</v>
      </c>
      <c r="F44" s="5448" t="s">
        <v>2263</v>
      </c>
      <c r="G44" s="5448" t="s">
        <v>28</v>
      </c>
      <c r="H44" s="5448" t="s">
        <v>28</v>
      </c>
      <c r="I44" s="5448" t="s">
        <v>812</v>
      </c>
    </row>
    <row customHeight="1" ht="11.25">
      <c r="A45" s="5448" t="s">
        <v>2248</v>
      </c>
      <c r="B45" s="5448" t="s">
        <v>16</v>
      </c>
      <c r="C45" s="5448" t="s">
        <v>2396</v>
      </c>
      <c r="D45" s="5448" t="s">
        <v>2397</v>
      </c>
      <c r="E45" s="5448" t="s">
        <v>2398</v>
      </c>
      <c r="F45" s="5448" t="s">
        <v>2369</v>
      </c>
      <c r="G45" s="5448" t="s">
        <v>28</v>
      </c>
      <c r="H45" s="5448" t="s">
        <v>28</v>
      </c>
      <c r="I45" s="5448" t="s">
        <v>812</v>
      </c>
    </row>
    <row customHeight="1" ht="11.25">
      <c r="A46" s="5448" t="s">
        <v>2248</v>
      </c>
      <c r="B46" s="5448" t="s">
        <v>16</v>
      </c>
      <c r="C46" s="5448" t="s">
        <v>2399</v>
      </c>
      <c r="D46" s="5448" t="s">
        <v>2400</v>
      </c>
      <c r="E46" s="5448" t="s">
        <v>2401</v>
      </c>
      <c r="F46" s="5448" t="s">
        <v>2282</v>
      </c>
      <c r="G46" s="5448" t="s">
        <v>28</v>
      </c>
      <c r="H46" s="5448" t="s">
        <v>28</v>
      </c>
      <c r="I46" s="5448" t="s">
        <v>812</v>
      </c>
    </row>
    <row customHeight="1" ht="11.25">
      <c r="A47" s="5448" t="s">
        <v>2248</v>
      </c>
      <c r="B47" s="5448" t="s">
        <v>16</v>
      </c>
      <c r="C47" s="5448" t="s">
        <v>2402</v>
      </c>
      <c r="D47" s="5448" t="s">
        <v>2403</v>
      </c>
      <c r="E47" s="5448" t="s">
        <v>2404</v>
      </c>
      <c r="F47" s="5448" t="s">
        <v>2341</v>
      </c>
      <c r="G47" s="5448" t="s">
        <v>28</v>
      </c>
      <c r="H47" s="5448" t="s">
        <v>28</v>
      </c>
      <c r="I47" s="5448" t="s">
        <v>812</v>
      </c>
    </row>
    <row customHeight="1" ht="11.25">
      <c r="A48" s="5448" t="s">
        <v>2248</v>
      </c>
      <c r="B48" s="5448" t="s">
        <v>16</v>
      </c>
      <c r="C48" s="5448" t="s">
        <v>2405</v>
      </c>
      <c r="D48" s="5448" t="s">
        <v>2406</v>
      </c>
      <c r="E48" s="5448" t="s">
        <v>2407</v>
      </c>
      <c r="F48" s="5448" t="s">
        <v>2408</v>
      </c>
      <c r="G48" s="5448" t="s">
        <v>28</v>
      </c>
      <c r="H48" s="5448" t="s">
        <v>28</v>
      </c>
      <c r="I48" s="5448" t="s">
        <v>812</v>
      </c>
    </row>
    <row customHeight="1" ht="11.25">
      <c r="A49" s="5448" t="s">
        <v>2248</v>
      </c>
      <c r="B49" s="5448" t="s">
        <v>16</v>
      </c>
      <c r="C49" s="5448" t="s">
        <v>2409</v>
      </c>
      <c r="D49" s="5448" t="s">
        <v>2410</v>
      </c>
      <c r="E49" s="5448" t="s">
        <v>2411</v>
      </c>
      <c r="F49" s="5448" t="s">
        <v>2412</v>
      </c>
      <c r="G49" s="5448" t="s">
        <v>28</v>
      </c>
      <c r="H49" s="5448" t="s">
        <v>28</v>
      </c>
      <c r="I49" s="5448" t="s">
        <v>812</v>
      </c>
    </row>
    <row customHeight="1" ht="11.25">
      <c r="A50" s="5448" t="s">
        <v>2248</v>
      </c>
      <c r="B50" s="5448" t="s">
        <v>16</v>
      </c>
      <c r="C50" s="5448" t="s">
        <v>2413</v>
      </c>
      <c r="D50" s="5448" t="s">
        <v>2414</v>
      </c>
      <c r="E50" s="5448" t="s">
        <v>2415</v>
      </c>
      <c r="F50" s="5448" t="s">
        <v>2416</v>
      </c>
      <c r="G50" s="5448" t="s">
        <v>28</v>
      </c>
      <c r="H50" s="5448" t="s">
        <v>28</v>
      </c>
      <c r="I50" s="5448" t="s">
        <v>812</v>
      </c>
    </row>
    <row customHeight="1" ht="11.25">
      <c r="A51" s="5448" t="s">
        <v>2248</v>
      </c>
      <c r="B51" s="5448" t="s">
        <v>16</v>
      </c>
      <c r="C51" s="5448" t="s">
        <v>2417</v>
      </c>
      <c r="D51" s="5448" t="s">
        <v>2418</v>
      </c>
      <c r="E51" s="5448" t="s">
        <v>2419</v>
      </c>
      <c r="F51" s="5448" t="s">
        <v>2282</v>
      </c>
      <c r="G51" s="5448" t="s">
        <v>28</v>
      </c>
      <c r="H51" s="5448" t="s">
        <v>28</v>
      </c>
      <c r="I51" s="5448" t="s">
        <v>812</v>
      </c>
    </row>
    <row customHeight="1" ht="11.25">
      <c r="A52" s="5448" t="s">
        <v>2248</v>
      </c>
      <c r="B52" s="5448" t="s">
        <v>16</v>
      </c>
      <c r="C52" s="5448" t="s">
        <v>2420</v>
      </c>
      <c r="D52" s="5448" t="s">
        <v>2421</v>
      </c>
      <c r="E52" s="5448" t="s">
        <v>2422</v>
      </c>
      <c r="F52" s="5448" t="s">
        <v>2326</v>
      </c>
      <c r="G52" s="5448" t="s">
        <v>2423</v>
      </c>
      <c r="H52" s="5448" t="s">
        <v>28</v>
      </c>
      <c r="I52" s="5448" t="s">
        <v>812</v>
      </c>
    </row>
    <row customHeight="1" ht="11.25">
      <c r="A53" s="5448" t="s">
        <v>2248</v>
      </c>
      <c r="B53" s="5448" t="s">
        <v>16</v>
      </c>
      <c r="C53" s="5448" t="s">
        <v>2424</v>
      </c>
      <c r="D53" s="5448" t="s">
        <v>2425</v>
      </c>
      <c r="E53" s="5448" t="s">
        <v>2426</v>
      </c>
      <c r="F53" s="5448" t="s">
        <v>2326</v>
      </c>
      <c r="G53" s="5448" t="s">
        <v>28</v>
      </c>
      <c r="H53" s="5448" t="s">
        <v>28</v>
      </c>
      <c r="I53" s="5448" t="s">
        <v>812</v>
      </c>
    </row>
    <row customHeight="1" ht="11.25">
      <c r="A54" s="5448" t="s">
        <v>2248</v>
      </c>
      <c r="B54" s="5448" t="s">
        <v>16</v>
      </c>
      <c r="C54" s="5448" t="s">
        <v>2427</v>
      </c>
      <c r="D54" s="5448" t="s">
        <v>2428</v>
      </c>
      <c r="E54" s="5448" t="s">
        <v>2429</v>
      </c>
      <c r="F54" s="5448" t="s">
        <v>53</v>
      </c>
      <c r="G54" s="5448" t="s">
        <v>28</v>
      </c>
      <c r="H54" s="5448" t="s">
        <v>28</v>
      </c>
      <c r="I54" s="5448" t="s">
        <v>812</v>
      </c>
    </row>
    <row customHeight="1" ht="11.25">
      <c r="A55" s="5448" t="s">
        <v>2248</v>
      </c>
      <c r="B55" s="5448" t="s">
        <v>16</v>
      </c>
      <c r="C55" s="5448" t="s">
        <v>2430</v>
      </c>
      <c r="D55" s="5448" t="s">
        <v>2431</v>
      </c>
      <c r="E55" s="5448" t="s">
        <v>2432</v>
      </c>
      <c r="F55" s="5448" t="s">
        <v>2433</v>
      </c>
      <c r="G55" s="5448" t="s">
        <v>28</v>
      </c>
      <c r="H55" s="5448" t="s">
        <v>28</v>
      </c>
      <c r="I55" s="5448" t="s">
        <v>812</v>
      </c>
    </row>
    <row customHeight="1" ht="11.25">
      <c r="A56" s="5448" t="s">
        <v>2248</v>
      </c>
      <c r="B56" s="5448" t="s">
        <v>16</v>
      </c>
      <c r="C56" s="5448" t="s">
        <v>2434</v>
      </c>
      <c r="D56" s="5448" t="s">
        <v>2435</v>
      </c>
      <c r="E56" s="5448" t="s">
        <v>2436</v>
      </c>
      <c r="F56" s="5448" t="s">
        <v>2433</v>
      </c>
      <c r="G56" s="5448" t="s">
        <v>28</v>
      </c>
      <c r="H56" s="5448" t="s">
        <v>28</v>
      </c>
      <c r="I56" s="5448" t="s">
        <v>812</v>
      </c>
    </row>
    <row customHeight="1" ht="11.25">
      <c r="A57" s="5448" t="s">
        <v>2248</v>
      </c>
      <c r="B57" s="5448" t="s">
        <v>16</v>
      </c>
      <c r="C57" s="5448" t="s">
        <v>2437</v>
      </c>
      <c r="D57" s="5448" t="s">
        <v>2438</v>
      </c>
      <c r="E57" s="5448" t="s">
        <v>2439</v>
      </c>
      <c r="F57" s="5448" t="s">
        <v>2326</v>
      </c>
      <c r="G57" s="5448" t="s">
        <v>28</v>
      </c>
      <c r="H57" s="5448" t="s">
        <v>28</v>
      </c>
      <c r="I57" s="5448" t="s">
        <v>812</v>
      </c>
    </row>
    <row customHeight="1" ht="11.25">
      <c r="A58" s="5448" t="s">
        <v>2248</v>
      </c>
      <c r="B58" s="5448" t="s">
        <v>16</v>
      </c>
      <c r="C58" s="5448" t="s">
        <v>2440</v>
      </c>
      <c r="D58" s="5448" t="s">
        <v>2441</v>
      </c>
      <c r="E58" s="5448" t="s">
        <v>2442</v>
      </c>
      <c r="F58" s="5448" t="s">
        <v>2252</v>
      </c>
      <c r="G58" s="5448" t="s">
        <v>28</v>
      </c>
      <c r="H58" s="5448" t="s">
        <v>28</v>
      </c>
      <c r="I58" s="5448" t="s">
        <v>812</v>
      </c>
    </row>
    <row customHeight="1" ht="11.25">
      <c r="A59" s="5448" t="s">
        <v>2248</v>
      </c>
      <c r="B59" s="5448" t="s">
        <v>16</v>
      </c>
      <c r="C59" s="5448" t="s">
        <v>2443</v>
      </c>
      <c r="D59" s="5448" t="s">
        <v>2444</v>
      </c>
      <c r="E59" s="5448" t="s">
        <v>2371</v>
      </c>
      <c r="F59" s="5448" t="s">
        <v>2278</v>
      </c>
      <c r="G59" s="5448" t="s">
        <v>2445</v>
      </c>
      <c r="H59" s="5448" t="s">
        <v>28</v>
      </c>
      <c r="I59" s="5448" t="s">
        <v>812</v>
      </c>
    </row>
    <row customHeight="1" ht="11.25">
      <c r="A60" s="5448" t="s">
        <v>2248</v>
      </c>
      <c r="B60" s="5448" t="s">
        <v>16</v>
      </c>
      <c r="C60" s="5448" t="s">
        <v>2446</v>
      </c>
      <c r="D60" s="5448" t="s">
        <v>2447</v>
      </c>
      <c r="E60" s="5448" t="s">
        <v>2448</v>
      </c>
      <c r="F60" s="5448" t="s">
        <v>2449</v>
      </c>
      <c r="G60" s="5448" t="s">
        <v>28</v>
      </c>
      <c r="H60" s="5448" t="s">
        <v>28</v>
      </c>
      <c r="I60" s="5448" t="s">
        <v>812</v>
      </c>
    </row>
    <row customHeight="1" ht="11.25">
      <c r="A61" s="5448" t="s">
        <v>2248</v>
      </c>
      <c r="B61" s="5448" t="s">
        <v>16</v>
      </c>
      <c r="C61" s="5448" t="s">
        <v>2450</v>
      </c>
      <c r="D61" s="5448" t="s">
        <v>2451</v>
      </c>
      <c r="E61" s="5448" t="s">
        <v>2452</v>
      </c>
      <c r="F61" s="5448" t="s">
        <v>2267</v>
      </c>
      <c r="G61" s="5448" t="s">
        <v>28</v>
      </c>
      <c r="H61" s="5448" t="s">
        <v>28</v>
      </c>
      <c r="I61" s="5448" t="s">
        <v>812</v>
      </c>
    </row>
    <row customHeight="1" ht="11.25">
      <c r="A62" s="5448" t="s">
        <v>2248</v>
      </c>
      <c r="B62" s="5448" t="s">
        <v>16</v>
      </c>
      <c r="C62" s="5448" t="s">
        <v>2453</v>
      </c>
      <c r="D62" s="5448" t="s">
        <v>2454</v>
      </c>
      <c r="E62" s="5448" t="s">
        <v>2455</v>
      </c>
      <c r="F62" s="5448" t="s">
        <v>2361</v>
      </c>
      <c r="G62" s="5448" t="s">
        <v>28</v>
      </c>
      <c r="H62" s="5448" t="s">
        <v>28</v>
      </c>
      <c r="I62" s="5448" t="s">
        <v>812</v>
      </c>
    </row>
    <row customHeight="1" ht="11.25">
      <c r="A63" s="5448" t="s">
        <v>2248</v>
      </c>
      <c r="B63" s="5448" t="s">
        <v>16</v>
      </c>
      <c r="C63" s="5448" t="s">
        <v>2456</v>
      </c>
      <c r="D63" s="5448" t="s">
        <v>2457</v>
      </c>
      <c r="E63" s="5448" t="s">
        <v>2458</v>
      </c>
      <c r="F63" s="5448" t="s">
        <v>2459</v>
      </c>
      <c r="G63" s="5448" t="s">
        <v>28</v>
      </c>
      <c r="H63" s="5448" t="s">
        <v>28</v>
      </c>
      <c r="I63" s="5448" t="s">
        <v>812</v>
      </c>
    </row>
    <row customHeight="1" ht="11.25">
      <c r="A64" s="5448" t="s">
        <v>2248</v>
      </c>
      <c r="B64" s="5448" t="s">
        <v>16</v>
      </c>
      <c r="C64" s="5448" t="s">
        <v>2460</v>
      </c>
      <c r="D64" s="5448" t="s">
        <v>2461</v>
      </c>
      <c r="E64" s="5448" t="s">
        <v>2462</v>
      </c>
      <c r="F64" s="5448" t="s">
        <v>2330</v>
      </c>
      <c r="G64" s="5448" t="s">
        <v>28</v>
      </c>
      <c r="H64" s="5448" t="s">
        <v>28</v>
      </c>
      <c r="I64" s="5448" t="s">
        <v>812</v>
      </c>
    </row>
    <row customHeight="1" ht="11.25">
      <c r="A65" s="5448" t="s">
        <v>2248</v>
      </c>
      <c r="B65" s="5448" t="s">
        <v>16</v>
      </c>
      <c r="C65" s="5448" t="s">
        <v>2463</v>
      </c>
      <c r="D65" s="5448" t="s">
        <v>2464</v>
      </c>
      <c r="E65" s="5448" t="s">
        <v>2465</v>
      </c>
      <c r="F65" s="5448" t="s">
        <v>2263</v>
      </c>
      <c r="G65" s="5448" t="s">
        <v>28</v>
      </c>
      <c r="H65" s="5448" t="s">
        <v>28</v>
      </c>
      <c r="I65" s="5448" t="s">
        <v>812</v>
      </c>
    </row>
    <row customHeight="1" ht="11.25">
      <c r="A66" s="5448" t="s">
        <v>2248</v>
      </c>
      <c r="B66" s="5448" t="s">
        <v>16</v>
      </c>
      <c r="C66" s="5448" t="s">
        <v>2466</v>
      </c>
      <c r="D66" s="5448" t="s">
        <v>2467</v>
      </c>
      <c r="E66" s="5448" t="s">
        <v>2468</v>
      </c>
      <c r="F66" s="5448" t="s">
        <v>2416</v>
      </c>
      <c r="G66" s="5448" t="s">
        <v>28</v>
      </c>
      <c r="H66" s="5448" t="s">
        <v>28</v>
      </c>
      <c r="I66" s="5448" t="s">
        <v>812</v>
      </c>
    </row>
    <row customHeight="1" ht="11.25">
      <c r="A67" s="5448" t="s">
        <v>2248</v>
      </c>
      <c r="B67" s="5448" t="s">
        <v>16</v>
      </c>
      <c r="C67" s="5448" t="s">
        <v>2469</v>
      </c>
      <c r="D67" s="5448" t="s">
        <v>2470</v>
      </c>
      <c r="E67" s="5448" t="s">
        <v>2471</v>
      </c>
      <c r="F67" s="5448" t="s">
        <v>2361</v>
      </c>
      <c r="G67" s="5448" t="s">
        <v>28</v>
      </c>
      <c r="H67" s="5448" t="s">
        <v>28</v>
      </c>
      <c r="I67" s="5448" t="s">
        <v>812</v>
      </c>
    </row>
    <row customHeight="1" ht="11.25">
      <c r="A68" s="5448" t="s">
        <v>2248</v>
      </c>
      <c r="B68" s="5448" t="s">
        <v>16</v>
      </c>
      <c r="C68" s="5448" t="s">
        <v>2472</v>
      </c>
      <c r="D68" s="5448" t="s">
        <v>2473</v>
      </c>
      <c r="E68" s="5448" t="s">
        <v>2474</v>
      </c>
      <c r="F68" s="5448" t="s">
        <v>2267</v>
      </c>
      <c r="G68" s="5448" t="s">
        <v>28</v>
      </c>
      <c r="H68" s="5448" t="s">
        <v>28</v>
      </c>
      <c r="I68" s="5448" t="s">
        <v>812</v>
      </c>
    </row>
    <row customHeight="1" ht="11.25">
      <c r="A69" s="5448" t="s">
        <v>2248</v>
      </c>
      <c r="B69" s="5448" t="s">
        <v>16</v>
      </c>
      <c r="C69" s="5448" t="s">
        <v>2475</v>
      </c>
      <c r="D69" s="5448" t="s">
        <v>2476</v>
      </c>
      <c r="E69" s="5448" t="s">
        <v>2477</v>
      </c>
      <c r="F69" s="5448" t="s">
        <v>2326</v>
      </c>
      <c r="G69" s="5448" t="s">
        <v>28</v>
      </c>
      <c r="H69" s="5448" t="s">
        <v>28</v>
      </c>
      <c r="I69" s="5448" t="s">
        <v>812</v>
      </c>
    </row>
    <row customHeight="1" ht="11.25">
      <c r="A70" s="5448" t="s">
        <v>2248</v>
      </c>
      <c r="B70" s="5448" t="s">
        <v>16</v>
      </c>
      <c r="C70" s="5448" t="s">
        <v>2478</v>
      </c>
      <c r="D70" s="5448" t="s">
        <v>2479</v>
      </c>
      <c r="E70" s="5448" t="s">
        <v>2480</v>
      </c>
      <c r="F70" s="5448" t="s">
        <v>2278</v>
      </c>
      <c r="G70" s="5448" t="s">
        <v>28</v>
      </c>
      <c r="H70" s="5448" t="s">
        <v>28</v>
      </c>
      <c r="I70" s="5448" t="s">
        <v>812</v>
      </c>
    </row>
    <row customHeight="1" ht="11.25">
      <c r="A71" s="5448" t="s">
        <v>2248</v>
      </c>
      <c r="B71" s="5448" t="s">
        <v>16</v>
      </c>
      <c r="C71" s="5448" t="s">
        <v>2481</v>
      </c>
      <c r="D71" s="5448" t="s">
        <v>2482</v>
      </c>
      <c r="E71" s="5448" t="s">
        <v>2483</v>
      </c>
      <c r="F71" s="5448" t="s">
        <v>2278</v>
      </c>
      <c r="G71" s="5448" t="s">
        <v>28</v>
      </c>
      <c r="H71" s="5448" t="s">
        <v>28</v>
      </c>
      <c r="I71" s="5448" t="s">
        <v>812</v>
      </c>
    </row>
    <row customHeight="1" ht="11.25">
      <c r="A72" s="5448" t="s">
        <v>2248</v>
      </c>
      <c r="B72" s="5448" t="s">
        <v>16</v>
      </c>
      <c r="C72" s="5448" t="s">
        <v>2484</v>
      </c>
      <c r="D72" s="5448" t="s">
        <v>2485</v>
      </c>
      <c r="E72" s="5448" t="s">
        <v>2486</v>
      </c>
      <c r="F72" s="5448" t="s">
        <v>2361</v>
      </c>
      <c r="G72" s="5448" t="s">
        <v>28</v>
      </c>
      <c r="H72" s="5448" t="s">
        <v>28</v>
      </c>
      <c r="I72" s="5448" t="s">
        <v>812</v>
      </c>
    </row>
    <row customHeight="1" ht="11.25">
      <c r="A73" s="5448" t="s">
        <v>2248</v>
      </c>
      <c r="B73" s="5448" t="s">
        <v>16</v>
      </c>
      <c r="C73" s="5448" t="s">
        <v>2487</v>
      </c>
      <c r="D73" s="5448" t="s">
        <v>2488</v>
      </c>
      <c r="E73" s="5448" t="s">
        <v>2489</v>
      </c>
      <c r="F73" s="5448" t="s">
        <v>2490</v>
      </c>
      <c r="G73" s="5448" t="s">
        <v>28</v>
      </c>
      <c r="H73" s="5448" t="s">
        <v>28</v>
      </c>
      <c r="I73" s="5448" t="s">
        <v>812</v>
      </c>
    </row>
    <row customHeight="1" ht="11.25">
      <c r="A74" s="5448" t="s">
        <v>2248</v>
      </c>
      <c r="B74" s="5448" t="s">
        <v>16</v>
      </c>
      <c r="C74" s="5448" t="s">
        <v>2491</v>
      </c>
      <c r="D74" s="5448" t="s">
        <v>2492</v>
      </c>
      <c r="E74" s="5448" t="s">
        <v>2493</v>
      </c>
      <c r="F74" s="5448" t="s">
        <v>2494</v>
      </c>
      <c r="G74" s="5448" t="s">
        <v>28</v>
      </c>
      <c r="H74" s="5448" t="s">
        <v>28</v>
      </c>
      <c r="I74" s="5448" t="s">
        <v>812</v>
      </c>
    </row>
    <row customHeight="1" ht="11.25">
      <c r="A75" s="5448" t="s">
        <v>2248</v>
      </c>
      <c r="B75" s="5448" t="s">
        <v>16</v>
      </c>
      <c r="C75" s="5448" t="s">
        <v>2495</v>
      </c>
      <c r="D75" s="5448" t="s">
        <v>2496</v>
      </c>
      <c r="E75" s="5448" t="s">
        <v>2497</v>
      </c>
      <c r="F75" s="5448" t="s">
        <v>2369</v>
      </c>
      <c r="G75" s="5448" t="s">
        <v>28</v>
      </c>
      <c r="H75" s="5448" t="s">
        <v>28</v>
      </c>
      <c r="I75" s="5448" t="s">
        <v>812</v>
      </c>
    </row>
    <row customHeight="1" ht="11.25">
      <c r="A76" s="5448" t="s">
        <v>2248</v>
      </c>
      <c r="B76" s="5448" t="s">
        <v>16</v>
      </c>
      <c r="C76" s="5448" t="s">
        <v>2498</v>
      </c>
      <c r="D76" s="5448" t="s">
        <v>2499</v>
      </c>
      <c r="E76" s="5448" t="s">
        <v>2500</v>
      </c>
      <c r="F76" s="5448" t="s">
        <v>2341</v>
      </c>
      <c r="G76" s="5448" t="s">
        <v>28</v>
      </c>
      <c r="H76" s="5448" t="s">
        <v>28</v>
      </c>
      <c r="I76" s="5448" t="s">
        <v>812</v>
      </c>
    </row>
    <row customHeight="1" ht="11.25">
      <c r="A77" s="5448" t="s">
        <v>2248</v>
      </c>
      <c r="B77" s="5448" t="s">
        <v>16</v>
      </c>
      <c r="C77" s="5448" t="s">
        <v>2501</v>
      </c>
      <c r="D77" s="5448" t="s">
        <v>2502</v>
      </c>
      <c r="E77" s="5448" t="s">
        <v>2503</v>
      </c>
      <c r="F77" s="5448" t="s">
        <v>2326</v>
      </c>
      <c r="G77" s="5448" t="s">
        <v>28</v>
      </c>
      <c r="H77" s="5448" t="s">
        <v>28</v>
      </c>
      <c r="I77" s="5448" t="s">
        <v>812</v>
      </c>
    </row>
    <row customHeight="1" ht="11.25">
      <c r="A78" s="5448" t="s">
        <v>2248</v>
      </c>
      <c r="B78" s="5448" t="s">
        <v>16</v>
      </c>
      <c r="C78" s="5448" t="s">
        <v>2504</v>
      </c>
      <c r="D78" s="5448" t="s">
        <v>2505</v>
      </c>
      <c r="E78" s="5448" t="s">
        <v>2506</v>
      </c>
      <c r="F78" s="5448" t="s">
        <v>2278</v>
      </c>
      <c r="G78" s="5448" t="s">
        <v>28</v>
      </c>
      <c r="H78" s="5448" t="s">
        <v>28</v>
      </c>
      <c r="I78" s="5448" t="s">
        <v>812</v>
      </c>
    </row>
    <row customHeight="1" ht="11.25">
      <c r="A79" s="5448" t="s">
        <v>2248</v>
      </c>
      <c r="B79" s="5448" t="s">
        <v>16</v>
      </c>
      <c r="C79" s="5448" t="s">
        <v>2507</v>
      </c>
      <c r="D79" s="5448" t="s">
        <v>2508</v>
      </c>
      <c r="E79" s="5448" t="s">
        <v>2509</v>
      </c>
      <c r="F79" s="5448" t="s">
        <v>2278</v>
      </c>
      <c r="G79" s="5448" t="s">
        <v>28</v>
      </c>
      <c r="H79" s="5448" t="s">
        <v>28</v>
      </c>
      <c r="I79" s="5448" t="s">
        <v>812</v>
      </c>
    </row>
    <row customHeight="1" ht="11.25">
      <c r="A80" s="5448" t="s">
        <v>2248</v>
      </c>
      <c r="B80" s="5448" t="s">
        <v>16</v>
      </c>
      <c r="C80" s="5448" t="s">
        <v>2510</v>
      </c>
      <c r="D80" s="5448" t="s">
        <v>2511</v>
      </c>
      <c r="E80" s="5448" t="s">
        <v>2512</v>
      </c>
      <c r="F80" s="5448" t="s">
        <v>2330</v>
      </c>
      <c r="G80" s="5448" t="s">
        <v>28</v>
      </c>
      <c r="H80" s="5448" t="s">
        <v>28</v>
      </c>
      <c r="I80" s="5448" t="s">
        <v>812</v>
      </c>
    </row>
    <row customHeight="1" ht="11.25">
      <c r="A81" s="5448" t="s">
        <v>2248</v>
      </c>
      <c r="B81" s="5448" t="s">
        <v>16</v>
      </c>
      <c r="C81" s="5448" t="s">
        <v>2513</v>
      </c>
      <c r="D81" s="5448" t="s">
        <v>2514</v>
      </c>
      <c r="E81" s="5448" t="s">
        <v>2515</v>
      </c>
      <c r="F81" s="5448" t="s">
        <v>2278</v>
      </c>
      <c r="G81" s="5448" t="s">
        <v>28</v>
      </c>
      <c r="H81" s="5448" t="s">
        <v>28</v>
      </c>
      <c r="I81" s="5448" t="s">
        <v>812</v>
      </c>
    </row>
    <row customHeight="1" ht="11.25">
      <c r="A82" s="5448" t="s">
        <v>2248</v>
      </c>
      <c r="B82" s="5448" t="s">
        <v>16</v>
      </c>
      <c r="C82" s="5448" t="s">
        <v>2516</v>
      </c>
      <c r="D82" s="5448" t="s">
        <v>2517</v>
      </c>
      <c r="E82" s="5448" t="s">
        <v>2518</v>
      </c>
      <c r="F82" s="5448" t="s">
        <v>2519</v>
      </c>
      <c r="G82" s="5448" t="s">
        <v>28</v>
      </c>
      <c r="H82" s="5448" t="s">
        <v>28</v>
      </c>
      <c r="I82" s="5448" t="s">
        <v>812</v>
      </c>
    </row>
    <row customHeight="1" ht="11.25">
      <c r="A83" s="5448" t="s">
        <v>2248</v>
      </c>
      <c r="B83" s="5448" t="s">
        <v>16</v>
      </c>
      <c r="C83" s="5448" t="s">
        <v>2520</v>
      </c>
      <c r="D83" s="5448" t="s">
        <v>2521</v>
      </c>
      <c r="E83" s="5448" t="s">
        <v>2522</v>
      </c>
      <c r="F83" s="5448" t="s">
        <v>2278</v>
      </c>
      <c r="G83" s="5448" t="s">
        <v>28</v>
      </c>
      <c r="H83" s="5448" t="s">
        <v>28</v>
      </c>
      <c r="I83" s="5448" t="s">
        <v>812</v>
      </c>
    </row>
    <row customHeight="1" ht="11.25">
      <c r="A84" s="5448" t="s">
        <v>2248</v>
      </c>
      <c r="B84" s="5448" t="s">
        <v>16</v>
      </c>
      <c r="C84" s="5448" t="s">
        <v>2523</v>
      </c>
      <c r="D84" s="5448" t="s">
        <v>2524</v>
      </c>
      <c r="E84" s="5448" t="s">
        <v>2525</v>
      </c>
      <c r="F84" s="5448" t="s">
        <v>2526</v>
      </c>
      <c r="G84" s="5448" t="s">
        <v>28</v>
      </c>
      <c r="H84" s="5448" t="s">
        <v>28</v>
      </c>
      <c r="I84" s="5448" t="s">
        <v>812</v>
      </c>
    </row>
    <row customHeight="1" ht="11.25">
      <c r="A85" s="5448" t="s">
        <v>2248</v>
      </c>
      <c r="B85" s="5448" t="s">
        <v>16</v>
      </c>
      <c r="C85" s="5448" t="s">
        <v>2527</v>
      </c>
      <c r="D85" s="5448" t="s">
        <v>2528</v>
      </c>
      <c r="E85" s="5448" t="s">
        <v>2529</v>
      </c>
      <c r="F85" s="5448" t="s">
        <v>2330</v>
      </c>
      <c r="G85" s="5448" t="s">
        <v>28</v>
      </c>
      <c r="H85" s="5448" t="s">
        <v>28</v>
      </c>
      <c r="I85" s="5448" t="s">
        <v>812</v>
      </c>
    </row>
    <row customHeight="1" ht="11.25">
      <c r="A86" s="5448" t="s">
        <v>2248</v>
      </c>
      <c r="B86" s="5448" t="s">
        <v>16</v>
      </c>
      <c r="C86" s="5448" t="s">
        <v>2530</v>
      </c>
      <c r="D86" s="5448" t="s">
        <v>2531</v>
      </c>
      <c r="E86" s="5448" t="s">
        <v>2532</v>
      </c>
      <c r="F86" s="5448" t="s">
        <v>2365</v>
      </c>
      <c r="G86" s="5448" t="s">
        <v>28</v>
      </c>
      <c r="H86" s="5448" t="s">
        <v>28</v>
      </c>
      <c r="I86" s="5448" t="s">
        <v>812</v>
      </c>
    </row>
    <row customHeight="1" ht="11.25">
      <c r="A87" s="5448" t="s">
        <v>2248</v>
      </c>
      <c r="B87" s="5448" t="s">
        <v>16</v>
      </c>
      <c r="C87" s="5448" t="s">
        <v>2533</v>
      </c>
      <c r="D87" s="5448" t="s">
        <v>2534</v>
      </c>
      <c r="E87" s="5448" t="s">
        <v>2535</v>
      </c>
      <c r="F87" s="5448" t="s">
        <v>53</v>
      </c>
      <c r="G87" s="5448" t="s">
        <v>28</v>
      </c>
      <c r="H87" s="5448" t="s">
        <v>28</v>
      </c>
      <c r="I87" s="5448" t="s">
        <v>812</v>
      </c>
    </row>
    <row customHeight="1" ht="11.25">
      <c r="A88" s="5448" t="s">
        <v>2248</v>
      </c>
      <c r="B88" s="5448" t="s">
        <v>16</v>
      </c>
      <c r="C88" s="5448" t="s">
        <v>2536</v>
      </c>
      <c r="D88" s="5448" t="s">
        <v>2537</v>
      </c>
      <c r="E88" s="5448" t="s">
        <v>2538</v>
      </c>
      <c r="F88" s="5448" t="s">
        <v>2361</v>
      </c>
      <c r="G88" s="5448" t="s">
        <v>28</v>
      </c>
      <c r="H88" s="5448" t="s">
        <v>28</v>
      </c>
      <c r="I88" s="5448" t="s">
        <v>812</v>
      </c>
    </row>
    <row customHeight="1" ht="11.25">
      <c r="A89" s="5448" t="s">
        <v>2248</v>
      </c>
      <c r="B89" s="5448" t="s">
        <v>16</v>
      </c>
      <c r="C89" s="5448" t="s">
        <v>2539</v>
      </c>
      <c r="D89" s="5448" t="s">
        <v>2540</v>
      </c>
      <c r="E89" s="5448" t="s">
        <v>2541</v>
      </c>
      <c r="F89" s="5448" t="s">
        <v>2365</v>
      </c>
      <c r="G89" s="5448" t="s">
        <v>28</v>
      </c>
      <c r="H89" s="5448" t="s">
        <v>28</v>
      </c>
      <c r="I89" s="5448" t="s">
        <v>812</v>
      </c>
    </row>
    <row customHeight="1" ht="11.25">
      <c r="A90" s="5448" t="s">
        <v>2248</v>
      </c>
      <c r="B90" s="5448" t="s">
        <v>16</v>
      </c>
      <c r="C90" s="5448" t="s">
        <v>2542</v>
      </c>
      <c r="D90" s="5448" t="s">
        <v>2543</v>
      </c>
      <c r="E90" s="5448" t="s">
        <v>2544</v>
      </c>
      <c r="F90" s="5448" t="s">
        <v>2433</v>
      </c>
      <c r="G90" s="5448" t="s">
        <v>28</v>
      </c>
      <c r="H90" s="5448" t="s">
        <v>28</v>
      </c>
      <c r="I90" s="5448" t="s">
        <v>812</v>
      </c>
    </row>
    <row customHeight="1" ht="11.25">
      <c r="A91" s="5448" t="s">
        <v>2248</v>
      </c>
      <c r="B91" s="5448" t="s">
        <v>16</v>
      </c>
      <c r="C91" s="5448" t="s">
        <v>2545</v>
      </c>
      <c r="D91" s="5448" t="s">
        <v>2546</v>
      </c>
      <c r="E91" s="5448" t="s">
        <v>2547</v>
      </c>
      <c r="F91" s="5448" t="s">
        <v>2459</v>
      </c>
      <c r="G91" s="5448" t="s">
        <v>2548</v>
      </c>
      <c r="H91" s="5448" t="s">
        <v>28</v>
      </c>
      <c r="I91" s="5448" t="s">
        <v>812</v>
      </c>
    </row>
    <row customHeight="1" ht="11.25">
      <c r="A92" s="5448" t="s">
        <v>2248</v>
      </c>
      <c r="B92" s="5448" t="s">
        <v>16</v>
      </c>
      <c r="C92" s="5448" t="s">
        <v>2549</v>
      </c>
      <c r="D92" s="5448" t="s">
        <v>2550</v>
      </c>
      <c r="E92" s="5448" t="s">
        <v>2551</v>
      </c>
      <c r="F92" s="5448" t="s">
        <v>2552</v>
      </c>
      <c r="G92" s="5448" t="s">
        <v>2553</v>
      </c>
      <c r="H92" s="5448" t="s">
        <v>28</v>
      </c>
      <c r="I92" s="5448" t="s">
        <v>812</v>
      </c>
    </row>
    <row customHeight="1" ht="11.25">
      <c r="A93" s="5448" t="s">
        <v>2248</v>
      </c>
      <c r="B93" s="5448" t="s">
        <v>16</v>
      </c>
      <c r="C93" s="5448" t="s">
        <v>2554</v>
      </c>
      <c r="D93" s="5448" t="s">
        <v>2555</v>
      </c>
      <c r="E93" s="5448" t="s">
        <v>2556</v>
      </c>
      <c r="F93" s="5448" t="s">
        <v>2361</v>
      </c>
      <c r="G93" s="5448" t="s">
        <v>28</v>
      </c>
      <c r="H93" s="5448" t="s">
        <v>28</v>
      </c>
      <c r="I93" s="5448" t="s">
        <v>812</v>
      </c>
    </row>
    <row customHeight="1" ht="11.25">
      <c r="A94" s="5448" t="s">
        <v>2248</v>
      </c>
      <c r="B94" s="5448" t="s">
        <v>16</v>
      </c>
      <c r="C94" s="5448" t="s">
        <v>2557</v>
      </c>
      <c r="D94" s="5448" t="s">
        <v>2558</v>
      </c>
      <c r="E94" s="5448" t="s">
        <v>2559</v>
      </c>
      <c r="F94" s="5448" t="s">
        <v>2267</v>
      </c>
      <c r="G94" s="5448" t="s">
        <v>28</v>
      </c>
      <c r="H94" s="5448" t="s">
        <v>28</v>
      </c>
      <c r="I94" s="5448" t="s">
        <v>812</v>
      </c>
    </row>
    <row customHeight="1" ht="11.25">
      <c r="A95" s="5448" t="s">
        <v>2248</v>
      </c>
      <c r="B95" s="5448" t="s">
        <v>16</v>
      </c>
      <c r="C95" s="5448" t="s">
        <v>2560</v>
      </c>
      <c r="D95" s="5448" t="s">
        <v>2561</v>
      </c>
      <c r="E95" s="5448" t="s">
        <v>2562</v>
      </c>
      <c r="F95" s="5448" t="s">
        <v>2267</v>
      </c>
      <c r="G95" s="5448" t="s">
        <v>28</v>
      </c>
      <c r="H95" s="5448" t="s">
        <v>28</v>
      </c>
      <c r="I95" s="5448" t="s">
        <v>812</v>
      </c>
    </row>
    <row customHeight="1" ht="11.25">
      <c r="A96" s="5448" t="s">
        <v>2248</v>
      </c>
      <c r="B96" s="5448" t="s">
        <v>16</v>
      </c>
      <c r="C96" s="5448" t="s">
        <v>2563</v>
      </c>
      <c r="D96" s="5448" t="s">
        <v>2564</v>
      </c>
      <c r="E96" s="5448" t="s">
        <v>2565</v>
      </c>
      <c r="F96" s="5448" t="s">
        <v>2566</v>
      </c>
      <c r="G96" s="5448" t="s">
        <v>28</v>
      </c>
      <c r="H96" s="5448" t="s">
        <v>28</v>
      </c>
      <c r="I96" s="5448" t="s">
        <v>812</v>
      </c>
    </row>
    <row customHeight="1" ht="11.25">
      <c r="A97" s="5448" t="s">
        <v>2248</v>
      </c>
      <c r="B97" s="5448" t="s">
        <v>16</v>
      </c>
      <c r="C97" s="5448" t="s">
        <v>2567</v>
      </c>
      <c r="D97" s="5448" t="s">
        <v>2568</v>
      </c>
      <c r="E97" s="5448" t="s">
        <v>2569</v>
      </c>
      <c r="F97" s="5448" t="s">
        <v>2369</v>
      </c>
      <c r="G97" s="5448" t="s">
        <v>28</v>
      </c>
      <c r="H97" s="5448" t="s">
        <v>28</v>
      </c>
      <c r="I97" s="5448" t="s">
        <v>812</v>
      </c>
    </row>
    <row customHeight="1" ht="11.25">
      <c r="A98" s="5448" t="s">
        <v>2248</v>
      </c>
      <c r="B98" s="5448" t="s">
        <v>16</v>
      </c>
      <c r="C98" s="5448" t="s">
        <v>2570</v>
      </c>
      <c r="D98" s="5448" t="s">
        <v>2571</v>
      </c>
      <c r="E98" s="5448" t="s">
        <v>2572</v>
      </c>
      <c r="F98" s="5448" t="s">
        <v>53</v>
      </c>
      <c r="G98" s="5448" t="s">
        <v>28</v>
      </c>
      <c r="H98" s="5448" t="s">
        <v>28</v>
      </c>
      <c r="I98" s="5448" t="s">
        <v>812</v>
      </c>
    </row>
    <row customHeight="1" ht="11.25">
      <c r="A99" s="5448" t="s">
        <v>2248</v>
      </c>
      <c r="B99" s="5448" t="s">
        <v>16</v>
      </c>
      <c r="C99" s="5448" t="s">
        <v>2573</v>
      </c>
      <c r="D99" s="5448" t="s">
        <v>2574</v>
      </c>
      <c r="E99" s="5448" t="s">
        <v>2575</v>
      </c>
      <c r="F99" s="5448" t="s">
        <v>2263</v>
      </c>
      <c r="G99" s="5448" t="s">
        <v>28</v>
      </c>
      <c r="H99" s="5448" t="s">
        <v>28</v>
      </c>
      <c r="I99" s="5448" t="s">
        <v>812</v>
      </c>
    </row>
    <row customHeight="1" ht="11.25">
      <c r="A100" s="5448" t="s">
        <v>2248</v>
      </c>
      <c r="B100" s="5448" t="s">
        <v>16</v>
      </c>
      <c r="C100" s="5448" t="s">
        <v>2576</v>
      </c>
      <c r="D100" s="5448" t="s">
        <v>2577</v>
      </c>
      <c r="E100" s="5448" t="s">
        <v>2578</v>
      </c>
      <c r="F100" s="5448" t="s">
        <v>2337</v>
      </c>
      <c r="G100" s="5448" t="s">
        <v>28</v>
      </c>
      <c r="H100" s="5448" t="s">
        <v>28</v>
      </c>
      <c r="I100" s="5448" t="s">
        <v>812</v>
      </c>
    </row>
    <row customHeight="1" ht="11.25">
      <c r="A101" s="5448" t="s">
        <v>2248</v>
      </c>
      <c r="B101" s="5448" t="s">
        <v>16</v>
      </c>
      <c r="C101" s="5448" t="s">
        <v>2579</v>
      </c>
      <c r="D101" s="5448" t="s">
        <v>2580</v>
      </c>
      <c r="E101" s="5448" t="s">
        <v>2581</v>
      </c>
      <c r="F101" s="5448" t="s">
        <v>53</v>
      </c>
      <c r="G101" s="5448" t="s">
        <v>28</v>
      </c>
      <c r="H101" s="5448" t="s">
        <v>28</v>
      </c>
      <c r="I101" s="5448" t="s">
        <v>812</v>
      </c>
    </row>
    <row customHeight="1" ht="11.25">
      <c r="A102" s="5448" t="s">
        <v>2248</v>
      </c>
      <c r="B102" s="5448" t="s">
        <v>16</v>
      </c>
      <c r="C102" s="5448" t="s">
        <v>2582</v>
      </c>
      <c r="D102" s="5448" t="s">
        <v>2583</v>
      </c>
      <c r="E102" s="5448" t="s">
        <v>2584</v>
      </c>
      <c r="F102" s="5448" t="s">
        <v>2490</v>
      </c>
      <c r="G102" s="5448" t="s">
        <v>28</v>
      </c>
      <c r="H102" s="5448" t="s">
        <v>28</v>
      </c>
      <c r="I102" s="5448" t="s">
        <v>812</v>
      </c>
    </row>
    <row customHeight="1" ht="11.25">
      <c r="A103" s="5448" t="s">
        <v>2248</v>
      </c>
      <c r="B103" s="5448" t="s">
        <v>16</v>
      </c>
      <c r="C103" s="5448" t="s">
        <v>2585</v>
      </c>
      <c r="D103" s="5448" t="s">
        <v>2586</v>
      </c>
      <c r="E103" s="5448" t="s">
        <v>2587</v>
      </c>
      <c r="F103" s="5448" t="s">
        <v>53</v>
      </c>
      <c r="G103" s="5448" t="s">
        <v>28</v>
      </c>
      <c r="H103" s="5448" t="s">
        <v>28</v>
      </c>
      <c r="I103" s="5448" t="s">
        <v>812</v>
      </c>
    </row>
    <row customHeight="1" ht="11.25">
      <c r="A104" s="5448" t="s">
        <v>2248</v>
      </c>
      <c r="B104" s="5448" t="s">
        <v>16</v>
      </c>
      <c r="C104" s="5448" t="s">
        <v>2588</v>
      </c>
      <c r="D104" s="5448" t="s">
        <v>2589</v>
      </c>
      <c r="E104" s="5448" t="s">
        <v>2590</v>
      </c>
      <c r="F104" s="5448" t="s">
        <v>2361</v>
      </c>
      <c r="G104" s="5448" t="s">
        <v>28</v>
      </c>
      <c r="H104" s="5448" t="s">
        <v>28</v>
      </c>
      <c r="I104" s="5448" t="s">
        <v>812</v>
      </c>
    </row>
    <row customHeight="1" ht="11.25">
      <c r="A105" s="5448" t="s">
        <v>2248</v>
      </c>
      <c r="B105" s="5448" t="s">
        <v>16</v>
      </c>
      <c r="C105" s="5448" t="s">
        <v>2591</v>
      </c>
      <c r="D105" s="5448" t="s">
        <v>2592</v>
      </c>
      <c r="E105" s="5448" t="s">
        <v>2593</v>
      </c>
      <c r="F105" s="5448" t="s">
        <v>2278</v>
      </c>
      <c r="G105" s="5448" t="s">
        <v>28</v>
      </c>
      <c r="H105" s="5448" t="s">
        <v>28</v>
      </c>
      <c r="I105" s="5448" t="s">
        <v>812</v>
      </c>
    </row>
    <row customHeight="1" ht="11.25">
      <c r="A106" s="5448" t="s">
        <v>2248</v>
      </c>
      <c r="B106" s="5448" t="s">
        <v>16</v>
      </c>
      <c r="C106" s="5448" t="s">
        <v>2594</v>
      </c>
      <c r="D106" s="5448" t="s">
        <v>2595</v>
      </c>
      <c r="E106" s="5448" t="s">
        <v>2596</v>
      </c>
      <c r="F106" s="5448" t="s">
        <v>2278</v>
      </c>
      <c r="G106" s="5448" t="s">
        <v>28</v>
      </c>
      <c r="H106" s="5448" t="s">
        <v>28</v>
      </c>
      <c r="I106" s="5448" t="s">
        <v>812</v>
      </c>
    </row>
    <row customHeight="1" ht="11.25">
      <c r="A107" s="5448" t="s">
        <v>2248</v>
      </c>
      <c r="B107" s="5448" t="s">
        <v>16</v>
      </c>
      <c r="C107" s="5448" t="s">
        <v>2597</v>
      </c>
      <c r="D107" s="5448" t="s">
        <v>2598</v>
      </c>
      <c r="E107" s="5448" t="s">
        <v>2599</v>
      </c>
      <c r="F107" s="5448" t="s">
        <v>2263</v>
      </c>
      <c r="G107" s="5448" t="s">
        <v>28</v>
      </c>
      <c r="H107" s="5448" t="s">
        <v>28</v>
      </c>
      <c r="I107" s="5448" t="s">
        <v>812</v>
      </c>
    </row>
    <row customHeight="1" ht="11.25">
      <c r="A108" s="5448" t="s">
        <v>2248</v>
      </c>
      <c r="B108" s="5448" t="s">
        <v>16</v>
      </c>
      <c r="C108" s="5448" t="s">
        <v>2600</v>
      </c>
      <c r="D108" s="5448" t="s">
        <v>2601</v>
      </c>
      <c r="E108" s="5448" t="s">
        <v>2602</v>
      </c>
      <c r="F108" s="5448" t="s">
        <v>2361</v>
      </c>
      <c r="G108" s="5448" t="s">
        <v>28</v>
      </c>
      <c r="H108" s="5448" t="s">
        <v>28</v>
      </c>
      <c r="I108" s="5448" t="s">
        <v>812</v>
      </c>
    </row>
    <row customHeight="1" ht="11.25">
      <c r="A109" s="5448" t="s">
        <v>2248</v>
      </c>
      <c r="B109" s="5448" t="s">
        <v>16</v>
      </c>
      <c r="C109" s="5448" t="s">
        <v>2603</v>
      </c>
      <c r="D109" s="5448" t="s">
        <v>2604</v>
      </c>
      <c r="E109" s="5448" t="s">
        <v>2605</v>
      </c>
      <c r="F109" s="5448" t="s">
        <v>2361</v>
      </c>
      <c r="G109" s="5448" t="s">
        <v>28</v>
      </c>
      <c r="H109" s="5448" t="s">
        <v>28</v>
      </c>
      <c r="I109" s="5448" t="s">
        <v>812</v>
      </c>
    </row>
    <row customHeight="1" ht="11.25">
      <c r="A110" s="5448" t="s">
        <v>2248</v>
      </c>
      <c r="B110" s="5448" t="s">
        <v>16</v>
      </c>
      <c r="C110" s="5448" t="s">
        <v>2606</v>
      </c>
      <c r="D110" s="5448" t="s">
        <v>2607</v>
      </c>
      <c r="E110" s="5448" t="s">
        <v>2608</v>
      </c>
      <c r="F110" s="5448" t="s">
        <v>2361</v>
      </c>
      <c r="G110" s="5448" t="s">
        <v>28</v>
      </c>
      <c r="H110" s="5448" t="s">
        <v>28</v>
      </c>
      <c r="I110" s="5448" t="s">
        <v>812</v>
      </c>
    </row>
    <row customHeight="1" ht="11.25">
      <c r="A111" s="5448" t="s">
        <v>2248</v>
      </c>
      <c r="B111" s="5448" t="s">
        <v>16</v>
      </c>
      <c r="C111" s="5448" t="s">
        <v>2609</v>
      </c>
      <c r="D111" s="5448" t="s">
        <v>2610</v>
      </c>
      <c r="E111" s="5448" t="s">
        <v>2611</v>
      </c>
      <c r="F111" s="5448" t="s">
        <v>2361</v>
      </c>
      <c r="G111" s="5448" t="s">
        <v>28</v>
      </c>
      <c r="H111" s="5448" t="s">
        <v>28</v>
      </c>
      <c r="I111" s="5448" t="s">
        <v>812</v>
      </c>
    </row>
    <row customHeight="1" ht="11.25">
      <c r="A112" s="5448" t="s">
        <v>2248</v>
      </c>
      <c r="B112" s="5448" t="s">
        <v>16</v>
      </c>
      <c r="C112" s="5448" t="s">
        <v>2612</v>
      </c>
      <c r="D112" s="5448" t="s">
        <v>2613</v>
      </c>
      <c r="E112" s="5448" t="s">
        <v>2614</v>
      </c>
      <c r="F112" s="5448" t="s">
        <v>2615</v>
      </c>
      <c r="G112" s="5448" t="s">
        <v>28</v>
      </c>
      <c r="H112" s="5448" t="s">
        <v>28</v>
      </c>
      <c r="I112" s="5448" t="s">
        <v>812</v>
      </c>
    </row>
    <row customHeight="1" ht="11.25">
      <c r="A113" s="5448" t="s">
        <v>2248</v>
      </c>
      <c r="B113" s="5448" t="s">
        <v>16</v>
      </c>
      <c r="C113" s="5448" t="s">
        <v>2616</v>
      </c>
      <c r="D113" s="5448" t="s">
        <v>2617</v>
      </c>
      <c r="E113" s="5448" t="s">
        <v>2618</v>
      </c>
      <c r="F113" s="5448" t="s">
        <v>2252</v>
      </c>
      <c r="G113" s="5448" t="s">
        <v>28</v>
      </c>
      <c r="H113" s="5448" t="s">
        <v>28</v>
      </c>
      <c r="I113" s="5448" t="s">
        <v>812</v>
      </c>
    </row>
    <row customHeight="1" ht="11.25">
      <c r="A114" s="5448" t="s">
        <v>2248</v>
      </c>
      <c r="B114" s="5448" t="s">
        <v>16</v>
      </c>
      <c r="C114" s="5448" t="s">
        <v>2619</v>
      </c>
      <c r="D114" s="5448" t="s">
        <v>2620</v>
      </c>
      <c r="E114" s="5448" t="s">
        <v>2621</v>
      </c>
      <c r="F114" s="5448" t="s">
        <v>2282</v>
      </c>
      <c r="G114" s="5448" t="s">
        <v>28</v>
      </c>
      <c r="H114" s="5448" t="s">
        <v>28</v>
      </c>
      <c r="I114" s="5448" t="s">
        <v>812</v>
      </c>
    </row>
    <row customHeight="1" ht="11.25">
      <c r="A115" s="5448" t="s">
        <v>2248</v>
      </c>
      <c r="B115" s="5448" t="s">
        <v>16</v>
      </c>
      <c r="C115" s="5448" t="s">
        <v>2622</v>
      </c>
      <c r="D115" s="5448" t="s">
        <v>2623</v>
      </c>
      <c r="E115" s="5448" t="s">
        <v>2624</v>
      </c>
      <c r="F115" s="5448" t="s">
        <v>2330</v>
      </c>
      <c r="G115" s="5448" t="s">
        <v>28</v>
      </c>
      <c r="H115" s="5448" t="s">
        <v>28</v>
      </c>
      <c r="I115" s="5448" t="s">
        <v>812</v>
      </c>
    </row>
    <row customHeight="1" ht="11.25">
      <c r="A116" s="5448" t="s">
        <v>2248</v>
      </c>
      <c r="B116" s="5448" t="s">
        <v>16</v>
      </c>
      <c r="C116" s="5448" t="s">
        <v>2625</v>
      </c>
      <c r="D116" s="5448" t="s">
        <v>2626</v>
      </c>
      <c r="E116" s="5448" t="s">
        <v>2627</v>
      </c>
      <c r="F116" s="5448" t="s">
        <v>2330</v>
      </c>
      <c r="G116" s="5448" t="s">
        <v>28</v>
      </c>
      <c r="H116" s="5448" t="s">
        <v>28</v>
      </c>
      <c r="I116" s="5448" t="s">
        <v>812</v>
      </c>
    </row>
    <row customHeight="1" ht="11.25">
      <c r="A117" s="5448" t="s">
        <v>2248</v>
      </c>
      <c r="B117" s="5448" t="s">
        <v>16</v>
      </c>
      <c r="C117" s="5448" t="s">
        <v>2628</v>
      </c>
      <c r="D117" s="5448" t="s">
        <v>2629</v>
      </c>
      <c r="E117" s="5448" t="s">
        <v>2353</v>
      </c>
      <c r="F117" s="5448" t="s">
        <v>2630</v>
      </c>
      <c r="G117" s="5448" t="s">
        <v>28</v>
      </c>
      <c r="H117" s="5448" t="s">
        <v>28</v>
      </c>
      <c r="I117" s="5448" t="s">
        <v>812</v>
      </c>
    </row>
    <row customHeight="1" ht="11.25">
      <c r="A118" s="5448" t="s">
        <v>2248</v>
      </c>
      <c r="B118" s="5448" t="s">
        <v>16</v>
      </c>
      <c r="C118" s="5448" t="s">
        <v>2631</v>
      </c>
      <c r="D118" s="5448" t="s">
        <v>2632</v>
      </c>
      <c r="E118" s="5448" t="s">
        <v>2633</v>
      </c>
      <c r="F118" s="5448" t="s">
        <v>2263</v>
      </c>
      <c r="G118" s="5448" t="s">
        <v>28</v>
      </c>
      <c r="H118" s="5448" t="s">
        <v>28</v>
      </c>
      <c r="I118" s="5448" t="s">
        <v>812</v>
      </c>
    </row>
    <row customHeight="1" ht="11.25">
      <c r="A119" s="5448" t="s">
        <v>2248</v>
      </c>
      <c r="B119" s="5448" t="s">
        <v>16</v>
      </c>
      <c r="C119" s="5448" t="s">
        <v>2634</v>
      </c>
      <c r="D119" s="5448" t="s">
        <v>2635</v>
      </c>
      <c r="E119" s="5448" t="s">
        <v>2636</v>
      </c>
      <c r="F119" s="5448" t="s">
        <v>2326</v>
      </c>
      <c r="G119" s="5448" t="s">
        <v>28</v>
      </c>
      <c r="H119" s="5448" t="s">
        <v>28</v>
      </c>
      <c r="I119" s="5448" t="s">
        <v>812</v>
      </c>
    </row>
    <row customHeight="1" ht="11.25">
      <c r="A120" s="5448" t="s">
        <v>2248</v>
      </c>
      <c r="B120" s="5448" t="s">
        <v>16</v>
      </c>
      <c r="C120" s="5448" t="s">
        <v>2637</v>
      </c>
      <c r="D120" s="5448" t="s">
        <v>2638</v>
      </c>
      <c r="E120" s="5448" t="s">
        <v>2639</v>
      </c>
      <c r="F120" s="5448" t="s">
        <v>2640</v>
      </c>
      <c r="G120" s="5448" t="s">
        <v>28</v>
      </c>
      <c r="H120" s="5448" t="s">
        <v>28</v>
      </c>
      <c r="I120" s="5448" t="s">
        <v>812</v>
      </c>
    </row>
    <row customHeight="1" ht="11.25">
      <c r="A121" s="5448" t="s">
        <v>2248</v>
      </c>
      <c r="B121" s="5448" t="s">
        <v>16</v>
      </c>
      <c r="C121" s="5448" t="s">
        <v>2641</v>
      </c>
      <c r="D121" s="5448" t="s">
        <v>2642</v>
      </c>
      <c r="E121" s="5448" t="s">
        <v>2643</v>
      </c>
      <c r="F121" s="5448" t="s">
        <v>2644</v>
      </c>
      <c r="G121" s="5448" t="s">
        <v>28</v>
      </c>
      <c r="H121" s="5448" t="s">
        <v>28</v>
      </c>
      <c r="I121" s="5448" t="s">
        <v>812</v>
      </c>
    </row>
    <row customHeight="1" ht="11.25">
      <c r="A122" s="5448" t="s">
        <v>2248</v>
      </c>
      <c r="B122" s="5448" t="s">
        <v>16</v>
      </c>
      <c r="C122" s="5448" t="s">
        <v>2645</v>
      </c>
      <c r="D122" s="5448" t="s">
        <v>2646</v>
      </c>
      <c r="E122" s="5448" t="s">
        <v>2353</v>
      </c>
      <c r="F122" s="5448" t="s">
        <v>2647</v>
      </c>
      <c r="G122" s="5448" t="s">
        <v>28</v>
      </c>
      <c r="H122" s="5448" t="s">
        <v>28</v>
      </c>
      <c r="I122" s="5448" t="s">
        <v>812</v>
      </c>
    </row>
    <row customHeight="1" ht="11.25">
      <c r="A123" s="5448" t="s">
        <v>2248</v>
      </c>
      <c r="B123" s="5448" t="s">
        <v>16</v>
      </c>
      <c r="C123" s="5448" t="s">
        <v>2249</v>
      </c>
      <c r="D123" s="5448" t="s">
        <v>2250</v>
      </c>
      <c r="E123" s="5448" t="s">
        <v>2251</v>
      </c>
      <c r="F123" s="5448" t="s">
        <v>2252</v>
      </c>
      <c r="G123" s="5448" t="s">
        <v>28</v>
      </c>
      <c r="H123" s="5448" t="s">
        <v>28</v>
      </c>
      <c r="I123" s="5448" t="s">
        <v>898</v>
      </c>
    </row>
    <row customHeight="1" ht="11.25">
      <c r="A124" s="5448" t="s">
        <v>2248</v>
      </c>
      <c r="B124" s="5448" t="s">
        <v>16</v>
      </c>
      <c r="C124" s="5448" t="s">
        <v>2253</v>
      </c>
      <c r="D124" s="5448" t="s">
        <v>2254</v>
      </c>
      <c r="E124" s="5448" t="s">
        <v>2255</v>
      </c>
      <c r="F124" s="5448" t="s">
        <v>53</v>
      </c>
      <c r="G124" s="5448" t="s">
        <v>28</v>
      </c>
      <c r="H124" s="5448" t="s">
        <v>28</v>
      </c>
      <c r="I124" s="5448" t="s">
        <v>898</v>
      </c>
    </row>
    <row customHeight="1" ht="11.25">
      <c r="A125" s="5448" t="s">
        <v>2248</v>
      </c>
      <c r="B125" s="5448" t="s">
        <v>16</v>
      </c>
      <c r="C125" s="5448" t="s">
        <v>13</v>
      </c>
      <c r="D125" s="5448" t="s">
        <v>48</v>
      </c>
      <c r="E125" s="5448" t="s">
        <v>51</v>
      </c>
      <c r="F125" s="5448" t="s">
        <v>53</v>
      </c>
      <c r="G125" s="5448" t="s">
        <v>28</v>
      </c>
      <c r="H125" s="5448" t="s">
        <v>28</v>
      </c>
      <c r="I125" s="5448" t="s">
        <v>898</v>
      </c>
    </row>
    <row customHeight="1" ht="11.25">
      <c r="A126" s="5448" t="s">
        <v>2248</v>
      </c>
      <c r="B126" s="5448" t="s">
        <v>16</v>
      </c>
      <c r="C126" s="5448" t="s">
        <v>2264</v>
      </c>
      <c r="D126" s="5448" t="s">
        <v>2265</v>
      </c>
      <c r="E126" s="5448" t="s">
        <v>2266</v>
      </c>
      <c r="F126" s="5448" t="s">
        <v>2267</v>
      </c>
      <c r="G126" s="5448" t="s">
        <v>28</v>
      </c>
      <c r="H126" s="5448" t="s">
        <v>28</v>
      </c>
      <c r="I126" s="5448" t="s">
        <v>898</v>
      </c>
    </row>
    <row customHeight="1" ht="11.25">
      <c r="A127" s="5448" t="s">
        <v>2248</v>
      </c>
      <c r="B127" s="5448" t="s">
        <v>16</v>
      </c>
      <c r="C127" s="5448" t="s">
        <v>2268</v>
      </c>
      <c r="D127" s="5448" t="s">
        <v>2269</v>
      </c>
      <c r="E127" s="5448" t="s">
        <v>2270</v>
      </c>
      <c r="F127" s="5448" t="s">
        <v>2271</v>
      </c>
      <c r="G127" s="5448" t="s">
        <v>2272</v>
      </c>
      <c r="H127" s="5448" t="s">
        <v>28</v>
      </c>
      <c r="I127" s="5448" t="s">
        <v>898</v>
      </c>
    </row>
    <row customHeight="1" ht="11.25">
      <c r="A128" s="5448" t="s">
        <v>2248</v>
      </c>
      <c r="B128" s="5448" t="s">
        <v>16</v>
      </c>
      <c r="C128" s="5448" t="s">
        <v>2273</v>
      </c>
      <c r="D128" s="5448" t="s">
        <v>2269</v>
      </c>
      <c r="E128" s="5448" t="s">
        <v>2270</v>
      </c>
      <c r="F128" s="5448" t="s">
        <v>2274</v>
      </c>
      <c r="G128" s="5448" t="s">
        <v>28</v>
      </c>
      <c r="H128" s="5448" t="s">
        <v>28</v>
      </c>
      <c r="I128" s="5448" t="s">
        <v>898</v>
      </c>
    </row>
    <row customHeight="1" ht="11.25">
      <c r="A129" s="5448" t="s">
        <v>2248</v>
      </c>
      <c r="B129" s="5448" t="s">
        <v>16</v>
      </c>
      <c r="C129" s="5448" t="s">
        <v>2279</v>
      </c>
      <c r="D129" s="5448" t="s">
        <v>2280</v>
      </c>
      <c r="E129" s="5448" t="s">
        <v>2281</v>
      </c>
      <c r="F129" s="5448" t="s">
        <v>2282</v>
      </c>
      <c r="G129" s="5448" t="s">
        <v>28</v>
      </c>
      <c r="H129" s="5448" t="s">
        <v>28</v>
      </c>
      <c r="I129" s="5448" t="s">
        <v>898</v>
      </c>
    </row>
    <row customHeight="1" ht="11.25">
      <c r="A130" s="5448" t="s">
        <v>2248</v>
      </c>
      <c r="B130" s="5448" t="s">
        <v>16</v>
      </c>
      <c r="C130" s="5448" t="s">
        <v>2283</v>
      </c>
      <c r="D130" s="5448" t="s">
        <v>2284</v>
      </c>
      <c r="E130" s="5448" t="s">
        <v>2285</v>
      </c>
      <c r="F130" s="5448" t="s">
        <v>2263</v>
      </c>
      <c r="G130" s="5448" t="s">
        <v>28</v>
      </c>
      <c r="H130" s="5448" t="s">
        <v>28</v>
      </c>
      <c r="I130" s="5448" t="s">
        <v>898</v>
      </c>
    </row>
    <row customHeight="1" ht="11.25">
      <c r="A131" s="5448" t="s">
        <v>2248</v>
      </c>
      <c r="B131" s="5448" t="s">
        <v>16</v>
      </c>
      <c r="C131" s="5448" t="s">
        <v>2286</v>
      </c>
      <c r="D131" s="5448" t="s">
        <v>2287</v>
      </c>
      <c r="E131" s="5448" t="s">
        <v>2288</v>
      </c>
      <c r="F131" s="5448" t="s">
        <v>2263</v>
      </c>
      <c r="G131" s="5448" t="s">
        <v>28</v>
      </c>
      <c r="H131" s="5448" t="s">
        <v>28</v>
      </c>
      <c r="I131" s="5448" t="s">
        <v>898</v>
      </c>
    </row>
    <row customHeight="1" ht="11.25">
      <c r="A132" s="5448" t="s">
        <v>2248</v>
      </c>
      <c r="B132" s="5448" t="s">
        <v>16</v>
      </c>
      <c r="C132" s="5448" t="s">
        <v>2289</v>
      </c>
      <c r="D132" s="5448" t="s">
        <v>2290</v>
      </c>
      <c r="E132" s="5448" t="s">
        <v>2288</v>
      </c>
      <c r="F132" s="5448" t="s">
        <v>2291</v>
      </c>
      <c r="G132" s="5448" t="s">
        <v>28</v>
      </c>
      <c r="H132" s="5448" t="s">
        <v>28</v>
      </c>
      <c r="I132" s="5448" t="s">
        <v>898</v>
      </c>
    </row>
    <row customHeight="1" ht="11.25">
      <c r="A133" s="5448" t="s">
        <v>2248</v>
      </c>
      <c r="B133" s="5448" t="s">
        <v>16</v>
      </c>
      <c r="C133" s="5448" t="s">
        <v>2302</v>
      </c>
      <c r="D133" s="5448" t="s">
        <v>2303</v>
      </c>
      <c r="E133" s="5448" t="s">
        <v>2304</v>
      </c>
      <c r="F133" s="5448" t="s">
        <v>2263</v>
      </c>
      <c r="G133" s="5448" t="s">
        <v>28</v>
      </c>
      <c r="H133" s="5448" t="s">
        <v>28</v>
      </c>
      <c r="I133" s="5448" t="s">
        <v>898</v>
      </c>
    </row>
    <row customHeight="1" ht="11.25">
      <c r="A134" s="5448" t="s">
        <v>2248</v>
      </c>
      <c r="B134" s="5448" t="s">
        <v>16</v>
      </c>
      <c r="C134" s="5448" t="s">
        <v>2308</v>
      </c>
      <c r="D134" s="5448" t="s">
        <v>2309</v>
      </c>
      <c r="E134" s="5448" t="s">
        <v>2310</v>
      </c>
      <c r="F134" s="5448" t="s">
        <v>2311</v>
      </c>
      <c r="G134" s="5448" t="s">
        <v>2312</v>
      </c>
      <c r="H134" s="5448" t="s">
        <v>28</v>
      </c>
      <c r="I134" s="5448" t="s">
        <v>898</v>
      </c>
    </row>
    <row customHeight="1" ht="11.25">
      <c r="A135" s="5448" t="s">
        <v>2248</v>
      </c>
      <c r="B135" s="5448" t="s">
        <v>16</v>
      </c>
      <c r="C135" s="5448" t="s">
        <v>2313</v>
      </c>
      <c r="D135" s="5448" t="s">
        <v>2314</v>
      </c>
      <c r="E135" s="5448" t="s">
        <v>2315</v>
      </c>
      <c r="F135" s="5448" t="s">
        <v>2316</v>
      </c>
      <c r="G135" s="5448" t="s">
        <v>28</v>
      </c>
      <c r="H135" s="5448" t="s">
        <v>28</v>
      </c>
      <c r="I135" s="5448" t="s">
        <v>898</v>
      </c>
    </row>
    <row customHeight="1" ht="11.25">
      <c r="A136" s="5448" t="s">
        <v>2248</v>
      </c>
      <c r="B136" s="5448" t="s">
        <v>16</v>
      </c>
      <c r="C136" s="5448" t="s">
        <v>2320</v>
      </c>
      <c r="D136" s="5448" t="s">
        <v>2321</v>
      </c>
      <c r="E136" s="5448" t="s">
        <v>2322</v>
      </c>
      <c r="F136" s="5448" t="s">
        <v>2263</v>
      </c>
      <c r="G136" s="5448" t="s">
        <v>28</v>
      </c>
      <c r="H136" s="5448" t="s">
        <v>28</v>
      </c>
      <c r="I136" s="5448" t="s">
        <v>898</v>
      </c>
    </row>
    <row customHeight="1" ht="11.25">
      <c r="A137" s="5448" t="s">
        <v>2248</v>
      </c>
      <c r="B137" s="5448" t="s">
        <v>16</v>
      </c>
      <c r="C137" s="5448" t="s">
        <v>2323</v>
      </c>
      <c r="D137" s="5448" t="s">
        <v>2324</v>
      </c>
      <c r="E137" s="5448" t="s">
        <v>2325</v>
      </c>
      <c r="F137" s="5448" t="s">
        <v>2326</v>
      </c>
      <c r="G137" s="5448" t="s">
        <v>28</v>
      </c>
      <c r="H137" s="5448" t="s">
        <v>28</v>
      </c>
      <c r="I137" s="5448" t="s">
        <v>898</v>
      </c>
    </row>
    <row customHeight="1" ht="11.25">
      <c r="A138" s="5448" t="s">
        <v>2248</v>
      </c>
      <c r="B138" s="5448" t="s">
        <v>16</v>
      </c>
      <c r="C138" s="5448" t="s">
        <v>2331</v>
      </c>
      <c r="D138" s="5448" t="s">
        <v>2332</v>
      </c>
      <c r="E138" s="5448" t="s">
        <v>2333</v>
      </c>
      <c r="F138" s="5448" t="s">
        <v>53</v>
      </c>
      <c r="G138" s="5448" t="s">
        <v>28</v>
      </c>
      <c r="H138" s="5448" t="s">
        <v>28</v>
      </c>
      <c r="I138" s="5448" t="s">
        <v>898</v>
      </c>
    </row>
    <row customHeight="1" ht="11.25">
      <c r="A139" s="5448" t="s">
        <v>2248</v>
      </c>
      <c r="B139" s="5448" t="s">
        <v>16</v>
      </c>
      <c r="C139" s="5448" t="s">
        <v>2334</v>
      </c>
      <c r="D139" s="5448" t="s">
        <v>2335</v>
      </c>
      <c r="E139" s="5448" t="s">
        <v>2336</v>
      </c>
      <c r="F139" s="5448" t="s">
        <v>2337</v>
      </c>
      <c r="G139" s="5448" t="s">
        <v>28</v>
      </c>
      <c r="H139" s="5448" t="s">
        <v>28</v>
      </c>
      <c r="I139" s="5448" t="s">
        <v>898</v>
      </c>
    </row>
    <row customHeight="1" ht="11.25">
      <c r="A140" s="5448" t="s">
        <v>2248</v>
      </c>
      <c r="B140" s="5448" t="s">
        <v>16</v>
      </c>
      <c r="C140" s="5448" t="s">
        <v>2338</v>
      </c>
      <c r="D140" s="5448" t="s">
        <v>2339</v>
      </c>
      <c r="E140" s="5448" t="s">
        <v>2340</v>
      </c>
      <c r="F140" s="5448" t="s">
        <v>2341</v>
      </c>
      <c r="G140" s="5448" t="s">
        <v>28</v>
      </c>
      <c r="H140" s="5448" t="s">
        <v>28</v>
      </c>
      <c r="I140" s="5448" t="s">
        <v>898</v>
      </c>
    </row>
    <row customHeight="1" ht="11.25">
      <c r="A141" s="5448" t="s">
        <v>2248</v>
      </c>
      <c r="B141" s="5448" t="s">
        <v>16</v>
      </c>
      <c r="C141" s="5448" t="s">
        <v>2342</v>
      </c>
      <c r="D141" s="5448" t="s">
        <v>2343</v>
      </c>
      <c r="E141" s="5448" t="s">
        <v>2344</v>
      </c>
      <c r="F141" s="5448" t="s">
        <v>2278</v>
      </c>
      <c r="G141" s="5448" t="s">
        <v>28</v>
      </c>
      <c r="H141" s="5448" t="s">
        <v>28</v>
      </c>
      <c r="I141" s="5448" t="s">
        <v>898</v>
      </c>
    </row>
    <row customHeight="1" ht="11.25">
      <c r="A142" s="5448" t="s">
        <v>2248</v>
      </c>
      <c r="B142" s="5448" t="s">
        <v>16</v>
      </c>
      <c r="C142" s="5448" t="s">
        <v>2345</v>
      </c>
      <c r="D142" s="5448" t="s">
        <v>2346</v>
      </c>
      <c r="E142" s="5448" t="s">
        <v>2347</v>
      </c>
      <c r="F142" s="5448" t="s">
        <v>2282</v>
      </c>
      <c r="G142" s="5448" t="s">
        <v>28</v>
      </c>
      <c r="H142" s="5448" t="s">
        <v>28</v>
      </c>
      <c r="I142" s="5448" t="s">
        <v>898</v>
      </c>
    </row>
    <row customHeight="1" ht="11.25">
      <c r="A143" s="5448" t="s">
        <v>2248</v>
      </c>
      <c r="B143" s="5448" t="s">
        <v>16</v>
      </c>
      <c r="C143" s="5448" t="s">
        <v>2348</v>
      </c>
      <c r="D143" s="5448" t="s">
        <v>2349</v>
      </c>
      <c r="E143" s="5448" t="s">
        <v>2350</v>
      </c>
      <c r="F143" s="5448" t="s">
        <v>2282</v>
      </c>
      <c r="G143" s="5448" t="s">
        <v>28</v>
      </c>
      <c r="H143" s="5448" t="s">
        <v>28</v>
      </c>
      <c r="I143" s="5448" t="s">
        <v>898</v>
      </c>
    </row>
    <row customHeight="1" ht="11.25">
      <c r="A144" s="5448" t="s">
        <v>2248</v>
      </c>
      <c r="B144" s="5448" t="s">
        <v>16</v>
      </c>
      <c r="C144" s="5448" t="s">
        <v>2351</v>
      </c>
      <c r="D144" s="5448" t="s">
        <v>2352</v>
      </c>
      <c r="E144" s="5448" t="s">
        <v>2353</v>
      </c>
      <c r="F144" s="5448" t="s">
        <v>2354</v>
      </c>
      <c r="G144" s="5448" t="s">
        <v>28</v>
      </c>
      <c r="H144" s="5448" t="s">
        <v>28</v>
      </c>
      <c r="I144" s="5448" t="s">
        <v>898</v>
      </c>
    </row>
    <row customHeight="1" ht="11.25">
      <c r="A145" s="5448" t="s">
        <v>2248</v>
      </c>
      <c r="B145" s="5448" t="s">
        <v>16</v>
      </c>
      <c r="C145" s="5448" t="s">
        <v>2355</v>
      </c>
      <c r="D145" s="5448" t="s">
        <v>2356</v>
      </c>
      <c r="E145" s="5448" t="s">
        <v>2357</v>
      </c>
      <c r="F145" s="5448" t="s">
        <v>2263</v>
      </c>
      <c r="G145" s="5448" t="s">
        <v>28</v>
      </c>
      <c r="H145" s="5448" t="s">
        <v>28</v>
      </c>
      <c r="I145" s="5448" t="s">
        <v>898</v>
      </c>
    </row>
    <row customHeight="1" ht="11.25">
      <c r="A146" s="5448" t="s">
        <v>2248</v>
      </c>
      <c r="B146" s="5448" t="s">
        <v>16</v>
      </c>
      <c r="C146" s="5448" t="s">
        <v>2358</v>
      </c>
      <c r="D146" s="5448" t="s">
        <v>2359</v>
      </c>
      <c r="E146" s="5448" t="s">
        <v>2360</v>
      </c>
      <c r="F146" s="5448" t="s">
        <v>2361</v>
      </c>
      <c r="G146" s="5448" t="s">
        <v>28</v>
      </c>
      <c r="H146" s="5448" t="s">
        <v>28</v>
      </c>
      <c r="I146" s="5448" t="s">
        <v>898</v>
      </c>
    </row>
    <row customHeight="1" ht="11.25">
      <c r="A147" s="5448" t="s">
        <v>2248</v>
      </c>
      <c r="B147" s="5448" t="s">
        <v>16</v>
      </c>
      <c r="C147" s="5448" t="s">
        <v>2366</v>
      </c>
      <c r="D147" s="5448" t="s">
        <v>2367</v>
      </c>
      <c r="E147" s="5448" t="s">
        <v>2368</v>
      </c>
      <c r="F147" s="5448" t="s">
        <v>2369</v>
      </c>
      <c r="G147" s="5448" t="s">
        <v>28</v>
      </c>
      <c r="H147" s="5448" t="s">
        <v>28</v>
      </c>
      <c r="I147" s="5448" t="s">
        <v>898</v>
      </c>
    </row>
    <row customHeight="1" ht="11.25">
      <c r="A148" s="5448" t="s">
        <v>2248</v>
      </c>
      <c r="B148" s="5448" t="s">
        <v>16</v>
      </c>
      <c r="C148" s="5448" t="s">
        <v>28</v>
      </c>
      <c r="D148" s="5448" t="s">
        <v>2370</v>
      </c>
      <c r="E148" s="5448" t="s">
        <v>2371</v>
      </c>
      <c r="F148" s="5448" t="s">
        <v>2278</v>
      </c>
      <c r="G148" s="5448" t="s">
        <v>28</v>
      </c>
      <c r="H148" s="5448" t="s">
        <v>28</v>
      </c>
      <c r="I148" s="5448" t="s">
        <v>898</v>
      </c>
    </row>
    <row customHeight="1" ht="11.25">
      <c r="A149" s="5448" t="s">
        <v>2248</v>
      </c>
      <c r="B149" s="5448" t="s">
        <v>16</v>
      </c>
      <c r="C149" s="5448" t="s">
        <v>2372</v>
      </c>
      <c r="D149" s="5448" t="s">
        <v>2373</v>
      </c>
      <c r="E149" s="5448" t="s">
        <v>2374</v>
      </c>
      <c r="F149" s="5448" t="s">
        <v>2375</v>
      </c>
      <c r="G149" s="5448" t="s">
        <v>28</v>
      </c>
      <c r="H149" s="5448" t="s">
        <v>28</v>
      </c>
      <c r="I149" s="5448" t="s">
        <v>898</v>
      </c>
    </row>
    <row customHeight="1" ht="11.25">
      <c r="A150" s="5448" t="s">
        <v>2248</v>
      </c>
      <c r="B150" s="5448" t="s">
        <v>16</v>
      </c>
      <c r="C150" s="5448" t="s">
        <v>2383</v>
      </c>
      <c r="D150" s="5448" t="s">
        <v>2384</v>
      </c>
      <c r="E150" s="5448" t="s">
        <v>2385</v>
      </c>
      <c r="F150" s="5448" t="s">
        <v>2386</v>
      </c>
      <c r="G150" s="5448" t="s">
        <v>28</v>
      </c>
      <c r="H150" s="5448" t="s">
        <v>28</v>
      </c>
      <c r="I150" s="5448" t="s">
        <v>898</v>
      </c>
    </row>
    <row customHeight="1" ht="11.25">
      <c r="A151" s="5448" t="s">
        <v>2248</v>
      </c>
      <c r="B151" s="5448" t="s">
        <v>16</v>
      </c>
      <c r="C151" s="5448" t="s">
        <v>2390</v>
      </c>
      <c r="D151" s="5448" t="s">
        <v>2391</v>
      </c>
      <c r="E151" s="5448" t="s">
        <v>2392</v>
      </c>
      <c r="F151" s="5448" t="s">
        <v>53</v>
      </c>
      <c r="G151" s="5448" t="s">
        <v>28</v>
      </c>
      <c r="H151" s="5448" t="s">
        <v>28</v>
      </c>
      <c r="I151" s="5448" t="s">
        <v>898</v>
      </c>
    </row>
    <row customHeight="1" ht="11.25">
      <c r="A152" s="5448" t="s">
        <v>2248</v>
      </c>
      <c r="B152" s="5448" t="s">
        <v>16</v>
      </c>
      <c r="C152" s="5448" t="s">
        <v>2393</v>
      </c>
      <c r="D152" s="5448" t="s">
        <v>2394</v>
      </c>
      <c r="E152" s="5448" t="s">
        <v>2395</v>
      </c>
      <c r="F152" s="5448" t="s">
        <v>2263</v>
      </c>
      <c r="G152" s="5448" t="s">
        <v>28</v>
      </c>
      <c r="H152" s="5448" t="s">
        <v>28</v>
      </c>
      <c r="I152" s="5448" t="s">
        <v>898</v>
      </c>
    </row>
    <row customHeight="1" ht="11.25">
      <c r="A153" s="5448" t="s">
        <v>2248</v>
      </c>
      <c r="B153" s="5448" t="s">
        <v>16</v>
      </c>
      <c r="C153" s="5448" t="s">
        <v>2396</v>
      </c>
      <c r="D153" s="5448" t="s">
        <v>2397</v>
      </c>
      <c r="E153" s="5448" t="s">
        <v>2398</v>
      </c>
      <c r="F153" s="5448" t="s">
        <v>2369</v>
      </c>
      <c r="G153" s="5448" t="s">
        <v>28</v>
      </c>
      <c r="H153" s="5448" t="s">
        <v>28</v>
      </c>
      <c r="I153" s="5448" t="s">
        <v>898</v>
      </c>
    </row>
    <row customHeight="1" ht="11.25">
      <c r="A154" s="5448" t="s">
        <v>2248</v>
      </c>
      <c r="B154" s="5448" t="s">
        <v>16</v>
      </c>
      <c r="C154" s="5448" t="s">
        <v>2399</v>
      </c>
      <c r="D154" s="5448" t="s">
        <v>2400</v>
      </c>
      <c r="E154" s="5448" t="s">
        <v>2401</v>
      </c>
      <c r="F154" s="5448" t="s">
        <v>2282</v>
      </c>
      <c r="G154" s="5448" t="s">
        <v>28</v>
      </c>
      <c r="H154" s="5448" t="s">
        <v>28</v>
      </c>
      <c r="I154" s="5448" t="s">
        <v>898</v>
      </c>
    </row>
    <row customHeight="1" ht="11.25">
      <c r="A155" s="5448" t="s">
        <v>2248</v>
      </c>
      <c r="B155" s="5448" t="s">
        <v>16</v>
      </c>
      <c r="C155" s="5448" t="s">
        <v>2402</v>
      </c>
      <c r="D155" s="5448" t="s">
        <v>2403</v>
      </c>
      <c r="E155" s="5448" t="s">
        <v>2404</v>
      </c>
      <c r="F155" s="5448" t="s">
        <v>2341</v>
      </c>
      <c r="G155" s="5448" t="s">
        <v>28</v>
      </c>
      <c r="H155" s="5448" t="s">
        <v>28</v>
      </c>
      <c r="I155" s="5448" t="s">
        <v>898</v>
      </c>
    </row>
    <row customHeight="1" ht="11.25">
      <c r="A156" s="5448" t="s">
        <v>2248</v>
      </c>
      <c r="B156" s="5448" t="s">
        <v>16</v>
      </c>
      <c r="C156" s="5448" t="s">
        <v>2409</v>
      </c>
      <c r="D156" s="5448" t="s">
        <v>2410</v>
      </c>
      <c r="E156" s="5448" t="s">
        <v>2411</v>
      </c>
      <c r="F156" s="5448" t="s">
        <v>2412</v>
      </c>
      <c r="G156" s="5448" t="s">
        <v>28</v>
      </c>
      <c r="H156" s="5448" t="s">
        <v>28</v>
      </c>
      <c r="I156" s="5448" t="s">
        <v>898</v>
      </c>
    </row>
    <row customHeight="1" ht="11.25">
      <c r="A157" s="5448" t="s">
        <v>2248</v>
      </c>
      <c r="B157" s="5448" t="s">
        <v>16</v>
      </c>
      <c r="C157" s="5448" t="s">
        <v>2417</v>
      </c>
      <c r="D157" s="5448" t="s">
        <v>2418</v>
      </c>
      <c r="E157" s="5448" t="s">
        <v>2419</v>
      </c>
      <c r="F157" s="5448" t="s">
        <v>2282</v>
      </c>
      <c r="G157" s="5448" t="s">
        <v>28</v>
      </c>
      <c r="H157" s="5448" t="s">
        <v>28</v>
      </c>
      <c r="I157" s="5448" t="s">
        <v>898</v>
      </c>
    </row>
    <row customHeight="1" ht="11.25">
      <c r="A158" s="5448" t="s">
        <v>2248</v>
      </c>
      <c r="B158" s="5448" t="s">
        <v>16</v>
      </c>
      <c r="C158" s="5448" t="s">
        <v>2420</v>
      </c>
      <c r="D158" s="5448" t="s">
        <v>2421</v>
      </c>
      <c r="E158" s="5448" t="s">
        <v>2422</v>
      </c>
      <c r="F158" s="5448" t="s">
        <v>2326</v>
      </c>
      <c r="G158" s="5448" t="s">
        <v>2423</v>
      </c>
      <c r="H158" s="5448" t="s">
        <v>28</v>
      </c>
      <c r="I158" s="5448" t="s">
        <v>898</v>
      </c>
    </row>
    <row customHeight="1" ht="11.25">
      <c r="A159" s="5448" t="s">
        <v>2248</v>
      </c>
      <c r="B159" s="5448" t="s">
        <v>16</v>
      </c>
      <c r="C159" s="5448" t="s">
        <v>2424</v>
      </c>
      <c r="D159" s="5448" t="s">
        <v>2425</v>
      </c>
      <c r="E159" s="5448" t="s">
        <v>2426</v>
      </c>
      <c r="F159" s="5448" t="s">
        <v>2326</v>
      </c>
      <c r="G159" s="5448" t="s">
        <v>28</v>
      </c>
      <c r="H159" s="5448" t="s">
        <v>28</v>
      </c>
      <c r="I159" s="5448" t="s">
        <v>898</v>
      </c>
    </row>
    <row customHeight="1" ht="11.25">
      <c r="A160" s="5448" t="s">
        <v>2248</v>
      </c>
      <c r="B160" s="5448" t="s">
        <v>16</v>
      </c>
      <c r="C160" s="5448" t="s">
        <v>2427</v>
      </c>
      <c r="D160" s="5448" t="s">
        <v>2428</v>
      </c>
      <c r="E160" s="5448" t="s">
        <v>2429</v>
      </c>
      <c r="F160" s="5448" t="s">
        <v>53</v>
      </c>
      <c r="G160" s="5448" t="s">
        <v>28</v>
      </c>
      <c r="H160" s="5448" t="s">
        <v>28</v>
      </c>
      <c r="I160" s="5448" t="s">
        <v>898</v>
      </c>
    </row>
    <row customHeight="1" ht="11.25">
      <c r="A161" s="5448" t="s">
        <v>2248</v>
      </c>
      <c r="B161" s="5448" t="s">
        <v>16</v>
      </c>
      <c r="C161" s="5448" t="s">
        <v>2430</v>
      </c>
      <c r="D161" s="5448" t="s">
        <v>2431</v>
      </c>
      <c r="E161" s="5448" t="s">
        <v>2432</v>
      </c>
      <c r="F161" s="5448" t="s">
        <v>2433</v>
      </c>
      <c r="G161" s="5448" t="s">
        <v>28</v>
      </c>
      <c r="H161" s="5448" t="s">
        <v>28</v>
      </c>
      <c r="I161" s="5448" t="s">
        <v>898</v>
      </c>
    </row>
    <row customHeight="1" ht="11.25">
      <c r="A162" s="5448" t="s">
        <v>2248</v>
      </c>
      <c r="B162" s="5448" t="s">
        <v>16</v>
      </c>
      <c r="C162" s="5448" t="s">
        <v>2434</v>
      </c>
      <c r="D162" s="5448" t="s">
        <v>2435</v>
      </c>
      <c r="E162" s="5448" t="s">
        <v>2436</v>
      </c>
      <c r="F162" s="5448" t="s">
        <v>2433</v>
      </c>
      <c r="G162" s="5448" t="s">
        <v>28</v>
      </c>
      <c r="H162" s="5448" t="s">
        <v>28</v>
      </c>
      <c r="I162" s="5448" t="s">
        <v>898</v>
      </c>
    </row>
    <row customHeight="1" ht="11.25">
      <c r="A163" s="5448" t="s">
        <v>2248</v>
      </c>
      <c r="B163" s="5448" t="s">
        <v>16</v>
      </c>
      <c r="C163" s="5448" t="s">
        <v>2440</v>
      </c>
      <c r="D163" s="5448" t="s">
        <v>2441</v>
      </c>
      <c r="E163" s="5448" t="s">
        <v>2442</v>
      </c>
      <c r="F163" s="5448" t="s">
        <v>2252</v>
      </c>
      <c r="G163" s="5448" t="s">
        <v>28</v>
      </c>
      <c r="H163" s="5448" t="s">
        <v>28</v>
      </c>
      <c r="I163" s="5448" t="s">
        <v>898</v>
      </c>
    </row>
    <row customHeight="1" ht="11.25">
      <c r="A164" s="5448" t="s">
        <v>2248</v>
      </c>
      <c r="B164" s="5448" t="s">
        <v>16</v>
      </c>
      <c r="C164" s="5448" t="s">
        <v>2443</v>
      </c>
      <c r="D164" s="5448" t="s">
        <v>2444</v>
      </c>
      <c r="E164" s="5448" t="s">
        <v>2371</v>
      </c>
      <c r="F164" s="5448" t="s">
        <v>2278</v>
      </c>
      <c r="G164" s="5448" t="s">
        <v>2445</v>
      </c>
      <c r="H164" s="5448" t="s">
        <v>28</v>
      </c>
      <c r="I164" s="5448" t="s">
        <v>898</v>
      </c>
    </row>
    <row customHeight="1" ht="11.25">
      <c r="A165" s="5448" t="s">
        <v>2248</v>
      </c>
      <c r="B165" s="5448" t="s">
        <v>16</v>
      </c>
      <c r="C165" s="5448" t="s">
        <v>2446</v>
      </c>
      <c r="D165" s="5448" t="s">
        <v>2447</v>
      </c>
      <c r="E165" s="5448" t="s">
        <v>2448</v>
      </c>
      <c r="F165" s="5448" t="s">
        <v>2449</v>
      </c>
      <c r="G165" s="5448" t="s">
        <v>28</v>
      </c>
      <c r="H165" s="5448" t="s">
        <v>28</v>
      </c>
      <c r="I165" s="5448" t="s">
        <v>898</v>
      </c>
    </row>
    <row customHeight="1" ht="11.25">
      <c r="A166" s="5448" t="s">
        <v>2248</v>
      </c>
      <c r="B166" s="5448" t="s">
        <v>16</v>
      </c>
      <c r="C166" s="5448" t="s">
        <v>2450</v>
      </c>
      <c r="D166" s="5448" t="s">
        <v>2451</v>
      </c>
      <c r="E166" s="5448" t="s">
        <v>2452</v>
      </c>
      <c r="F166" s="5448" t="s">
        <v>2267</v>
      </c>
      <c r="G166" s="5448" t="s">
        <v>28</v>
      </c>
      <c r="H166" s="5448" t="s">
        <v>28</v>
      </c>
      <c r="I166" s="5448" t="s">
        <v>898</v>
      </c>
    </row>
    <row customHeight="1" ht="11.25">
      <c r="A167" s="5448" t="s">
        <v>2248</v>
      </c>
      <c r="B167" s="5448" t="s">
        <v>16</v>
      </c>
      <c r="C167" s="5448" t="s">
        <v>2460</v>
      </c>
      <c r="D167" s="5448" t="s">
        <v>2461</v>
      </c>
      <c r="E167" s="5448" t="s">
        <v>2462</v>
      </c>
      <c r="F167" s="5448" t="s">
        <v>2330</v>
      </c>
      <c r="G167" s="5448" t="s">
        <v>28</v>
      </c>
      <c r="H167" s="5448" t="s">
        <v>28</v>
      </c>
      <c r="I167" s="5448" t="s">
        <v>898</v>
      </c>
    </row>
    <row customHeight="1" ht="11.25">
      <c r="A168" s="5448" t="s">
        <v>2248</v>
      </c>
      <c r="B168" s="5448" t="s">
        <v>16</v>
      </c>
      <c r="C168" s="5448" t="s">
        <v>2469</v>
      </c>
      <c r="D168" s="5448" t="s">
        <v>2470</v>
      </c>
      <c r="E168" s="5448" t="s">
        <v>2471</v>
      </c>
      <c r="F168" s="5448" t="s">
        <v>2361</v>
      </c>
      <c r="G168" s="5448" t="s">
        <v>28</v>
      </c>
      <c r="H168" s="5448" t="s">
        <v>28</v>
      </c>
      <c r="I168" s="5448" t="s">
        <v>898</v>
      </c>
    </row>
    <row customHeight="1" ht="11.25">
      <c r="A169" s="5448" t="s">
        <v>2248</v>
      </c>
      <c r="B169" s="5448" t="s">
        <v>16</v>
      </c>
      <c r="C169" s="5448" t="s">
        <v>2478</v>
      </c>
      <c r="D169" s="5448" t="s">
        <v>2479</v>
      </c>
      <c r="E169" s="5448" t="s">
        <v>2480</v>
      </c>
      <c r="F169" s="5448" t="s">
        <v>2278</v>
      </c>
      <c r="G169" s="5448" t="s">
        <v>28</v>
      </c>
      <c r="H169" s="5448" t="s">
        <v>28</v>
      </c>
      <c r="I169" s="5448" t="s">
        <v>898</v>
      </c>
    </row>
    <row customHeight="1" ht="11.25">
      <c r="A170" s="5448" t="s">
        <v>2248</v>
      </c>
      <c r="B170" s="5448" t="s">
        <v>16</v>
      </c>
      <c r="C170" s="5448" t="s">
        <v>2487</v>
      </c>
      <c r="D170" s="5448" t="s">
        <v>2488</v>
      </c>
      <c r="E170" s="5448" t="s">
        <v>2489</v>
      </c>
      <c r="F170" s="5448" t="s">
        <v>2490</v>
      </c>
      <c r="G170" s="5448" t="s">
        <v>28</v>
      </c>
      <c r="H170" s="5448" t="s">
        <v>28</v>
      </c>
      <c r="I170" s="5448" t="s">
        <v>898</v>
      </c>
    </row>
    <row customHeight="1" ht="11.25">
      <c r="A171" s="5448" t="s">
        <v>2248</v>
      </c>
      <c r="B171" s="5448" t="s">
        <v>16</v>
      </c>
      <c r="C171" s="5448" t="s">
        <v>2491</v>
      </c>
      <c r="D171" s="5448" t="s">
        <v>2492</v>
      </c>
      <c r="E171" s="5448" t="s">
        <v>2493</v>
      </c>
      <c r="F171" s="5448" t="s">
        <v>2494</v>
      </c>
      <c r="G171" s="5448" t="s">
        <v>28</v>
      </c>
      <c r="H171" s="5448" t="s">
        <v>28</v>
      </c>
      <c r="I171" s="5448" t="s">
        <v>898</v>
      </c>
    </row>
    <row customHeight="1" ht="11.25">
      <c r="A172" s="5448" t="s">
        <v>2248</v>
      </c>
      <c r="B172" s="5448" t="s">
        <v>16</v>
      </c>
      <c r="C172" s="5448" t="s">
        <v>2504</v>
      </c>
      <c r="D172" s="5448" t="s">
        <v>2505</v>
      </c>
      <c r="E172" s="5448" t="s">
        <v>2506</v>
      </c>
      <c r="F172" s="5448" t="s">
        <v>2278</v>
      </c>
      <c r="G172" s="5448" t="s">
        <v>28</v>
      </c>
      <c r="H172" s="5448" t="s">
        <v>28</v>
      </c>
      <c r="I172" s="5448" t="s">
        <v>898</v>
      </c>
    </row>
    <row customHeight="1" ht="11.25">
      <c r="A173" s="5448" t="s">
        <v>2248</v>
      </c>
      <c r="B173" s="5448" t="s">
        <v>16</v>
      </c>
      <c r="C173" s="5448" t="s">
        <v>2507</v>
      </c>
      <c r="D173" s="5448" t="s">
        <v>2508</v>
      </c>
      <c r="E173" s="5448" t="s">
        <v>2509</v>
      </c>
      <c r="F173" s="5448" t="s">
        <v>2278</v>
      </c>
      <c r="G173" s="5448" t="s">
        <v>28</v>
      </c>
      <c r="H173" s="5448" t="s">
        <v>28</v>
      </c>
      <c r="I173" s="5448" t="s">
        <v>898</v>
      </c>
    </row>
    <row customHeight="1" ht="11.25">
      <c r="A174" s="5448" t="s">
        <v>2248</v>
      </c>
      <c r="B174" s="5448" t="s">
        <v>16</v>
      </c>
      <c r="C174" s="5448" t="s">
        <v>2513</v>
      </c>
      <c r="D174" s="5448" t="s">
        <v>2514</v>
      </c>
      <c r="E174" s="5448" t="s">
        <v>2515</v>
      </c>
      <c r="F174" s="5448" t="s">
        <v>2278</v>
      </c>
      <c r="G174" s="5448" t="s">
        <v>28</v>
      </c>
      <c r="H174" s="5448" t="s">
        <v>28</v>
      </c>
      <c r="I174" s="5448" t="s">
        <v>898</v>
      </c>
    </row>
    <row customHeight="1" ht="11.25">
      <c r="A175" s="5448" t="s">
        <v>2248</v>
      </c>
      <c r="B175" s="5448" t="s">
        <v>16</v>
      </c>
      <c r="C175" s="5448" t="s">
        <v>2527</v>
      </c>
      <c r="D175" s="5448" t="s">
        <v>2528</v>
      </c>
      <c r="E175" s="5448" t="s">
        <v>2529</v>
      </c>
      <c r="F175" s="5448" t="s">
        <v>2330</v>
      </c>
      <c r="G175" s="5448" t="s">
        <v>28</v>
      </c>
      <c r="H175" s="5448" t="s">
        <v>28</v>
      </c>
      <c r="I175" s="5448" t="s">
        <v>898</v>
      </c>
    </row>
    <row customHeight="1" ht="11.25">
      <c r="A176" s="5448" t="s">
        <v>2248</v>
      </c>
      <c r="B176" s="5448" t="s">
        <v>16</v>
      </c>
      <c r="C176" s="5448" t="s">
        <v>2648</v>
      </c>
      <c r="D176" s="5448" t="s">
        <v>2649</v>
      </c>
      <c r="E176" s="5448" t="s">
        <v>2650</v>
      </c>
      <c r="F176" s="5448" t="s">
        <v>2278</v>
      </c>
      <c r="G176" s="5448" t="s">
        <v>28</v>
      </c>
      <c r="H176" s="5448" t="s">
        <v>28</v>
      </c>
      <c r="I176" s="5448" t="s">
        <v>898</v>
      </c>
    </row>
    <row customHeight="1" ht="11.25">
      <c r="A177" s="5448" t="s">
        <v>2248</v>
      </c>
      <c r="B177" s="5448" t="s">
        <v>16</v>
      </c>
      <c r="C177" s="5448" t="s">
        <v>2533</v>
      </c>
      <c r="D177" s="5448" t="s">
        <v>2534</v>
      </c>
      <c r="E177" s="5448" t="s">
        <v>2535</v>
      </c>
      <c r="F177" s="5448" t="s">
        <v>53</v>
      </c>
      <c r="G177" s="5448" t="s">
        <v>28</v>
      </c>
      <c r="H177" s="5448" t="s">
        <v>28</v>
      </c>
      <c r="I177" s="5448" t="s">
        <v>898</v>
      </c>
    </row>
    <row customHeight="1" ht="11.25">
      <c r="A178" s="5448" t="s">
        <v>2248</v>
      </c>
      <c r="B178" s="5448" t="s">
        <v>16</v>
      </c>
      <c r="C178" s="5448" t="s">
        <v>2536</v>
      </c>
      <c r="D178" s="5448" t="s">
        <v>2537</v>
      </c>
      <c r="E178" s="5448" t="s">
        <v>2538</v>
      </c>
      <c r="F178" s="5448" t="s">
        <v>2361</v>
      </c>
      <c r="G178" s="5448" t="s">
        <v>28</v>
      </c>
      <c r="H178" s="5448" t="s">
        <v>28</v>
      </c>
      <c r="I178" s="5448" t="s">
        <v>898</v>
      </c>
    </row>
    <row customHeight="1" ht="11.25">
      <c r="A179" s="5448" t="s">
        <v>2248</v>
      </c>
      <c r="B179" s="5448" t="s">
        <v>16</v>
      </c>
      <c r="C179" s="5448" t="s">
        <v>2542</v>
      </c>
      <c r="D179" s="5448" t="s">
        <v>2543</v>
      </c>
      <c r="E179" s="5448" t="s">
        <v>2544</v>
      </c>
      <c r="F179" s="5448" t="s">
        <v>2433</v>
      </c>
      <c r="G179" s="5448" t="s">
        <v>28</v>
      </c>
      <c r="H179" s="5448" t="s">
        <v>28</v>
      </c>
      <c r="I179" s="5448" t="s">
        <v>898</v>
      </c>
    </row>
    <row customHeight="1" ht="11.25">
      <c r="A180" s="5448" t="s">
        <v>2248</v>
      </c>
      <c r="B180" s="5448" t="s">
        <v>16</v>
      </c>
      <c r="C180" s="5448" t="s">
        <v>2545</v>
      </c>
      <c r="D180" s="5448" t="s">
        <v>2546</v>
      </c>
      <c r="E180" s="5448" t="s">
        <v>2547</v>
      </c>
      <c r="F180" s="5448" t="s">
        <v>2459</v>
      </c>
      <c r="G180" s="5448" t="s">
        <v>2548</v>
      </c>
      <c r="H180" s="5448" t="s">
        <v>28</v>
      </c>
      <c r="I180" s="5448" t="s">
        <v>898</v>
      </c>
    </row>
    <row customHeight="1" ht="11.25">
      <c r="A181" s="5448" t="s">
        <v>2248</v>
      </c>
      <c r="B181" s="5448" t="s">
        <v>16</v>
      </c>
      <c r="C181" s="5448" t="s">
        <v>2560</v>
      </c>
      <c r="D181" s="5448" t="s">
        <v>2561</v>
      </c>
      <c r="E181" s="5448" t="s">
        <v>2562</v>
      </c>
      <c r="F181" s="5448" t="s">
        <v>2267</v>
      </c>
      <c r="G181" s="5448" t="s">
        <v>28</v>
      </c>
      <c r="H181" s="5448" t="s">
        <v>28</v>
      </c>
      <c r="I181" s="5448" t="s">
        <v>898</v>
      </c>
    </row>
    <row customHeight="1" ht="11.25">
      <c r="A182" s="5448" t="s">
        <v>2248</v>
      </c>
      <c r="B182" s="5448" t="s">
        <v>16</v>
      </c>
      <c r="C182" s="5448" t="s">
        <v>2570</v>
      </c>
      <c r="D182" s="5448" t="s">
        <v>2571</v>
      </c>
      <c r="E182" s="5448" t="s">
        <v>2572</v>
      </c>
      <c r="F182" s="5448" t="s">
        <v>53</v>
      </c>
      <c r="G182" s="5448" t="s">
        <v>28</v>
      </c>
      <c r="H182" s="5448" t="s">
        <v>28</v>
      </c>
      <c r="I182" s="5448" t="s">
        <v>898</v>
      </c>
    </row>
    <row customHeight="1" ht="11.25">
      <c r="A183" s="5448" t="s">
        <v>2248</v>
      </c>
      <c r="B183" s="5448" t="s">
        <v>16</v>
      </c>
      <c r="C183" s="5448" t="s">
        <v>2576</v>
      </c>
      <c r="D183" s="5448" t="s">
        <v>2577</v>
      </c>
      <c r="E183" s="5448" t="s">
        <v>2578</v>
      </c>
      <c r="F183" s="5448" t="s">
        <v>2337</v>
      </c>
      <c r="G183" s="5448" t="s">
        <v>28</v>
      </c>
      <c r="H183" s="5448" t="s">
        <v>28</v>
      </c>
      <c r="I183" s="5448" t="s">
        <v>898</v>
      </c>
    </row>
    <row customHeight="1" ht="11.25">
      <c r="A184" s="5448" t="s">
        <v>2248</v>
      </c>
      <c r="B184" s="5448" t="s">
        <v>16</v>
      </c>
      <c r="C184" s="5448" t="s">
        <v>2579</v>
      </c>
      <c r="D184" s="5448" t="s">
        <v>2580</v>
      </c>
      <c r="E184" s="5448" t="s">
        <v>2581</v>
      </c>
      <c r="F184" s="5448" t="s">
        <v>53</v>
      </c>
      <c r="G184" s="5448" t="s">
        <v>28</v>
      </c>
      <c r="H184" s="5448" t="s">
        <v>28</v>
      </c>
      <c r="I184" s="5448" t="s">
        <v>898</v>
      </c>
    </row>
    <row customHeight="1" ht="11.25">
      <c r="A185" s="5448" t="s">
        <v>2248</v>
      </c>
      <c r="B185" s="5448" t="s">
        <v>16</v>
      </c>
      <c r="C185" s="5448" t="s">
        <v>2582</v>
      </c>
      <c r="D185" s="5448" t="s">
        <v>2583</v>
      </c>
      <c r="E185" s="5448" t="s">
        <v>2584</v>
      </c>
      <c r="F185" s="5448" t="s">
        <v>2490</v>
      </c>
      <c r="G185" s="5448" t="s">
        <v>28</v>
      </c>
      <c r="H185" s="5448" t="s">
        <v>28</v>
      </c>
      <c r="I185" s="5448" t="s">
        <v>898</v>
      </c>
    </row>
    <row customHeight="1" ht="11.25">
      <c r="A186" s="5448" t="s">
        <v>2248</v>
      </c>
      <c r="B186" s="5448" t="s">
        <v>16</v>
      </c>
      <c r="C186" s="5448" t="s">
        <v>2588</v>
      </c>
      <c r="D186" s="5448" t="s">
        <v>2589</v>
      </c>
      <c r="E186" s="5448" t="s">
        <v>2590</v>
      </c>
      <c r="F186" s="5448" t="s">
        <v>2361</v>
      </c>
      <c r="G186" s="5448" t="s">
        <v>28</v>
      </c>
      <c r="H186" s="5448" t="s">
        <v>28</v>
      </c>
      <c r="I186" s="5448" t="s">
        <v>898</v>
      </c>
    </row>
    <row customHeight="1" ht="11.25">
      <c r="A187" s="5448" t="s">
        <v>2248</v>
      </c>
      <c r="B187" s="5448" t="s">
        <v>16</v>
      </c>
      <c r="C187" s="5448" t="s">
        <v>2591</v>
      </c>
      <c r="D187" s="5448" t="s">
        <v>2592</v>
      </c>
      <c r="E187" s="5448" t="s">
        <v>2593</v>
      </c>
      <c r="F187" s="5448" t="s">
        <v>2278</v>
      </c>
      <c r="G187" s="5448" t="s">
        <v>28</v>
      </c>
      <c r="H187" s="5448" t="s">
        <v>28</v>
      </c>
      <c r="I187" s="5448" t="s">
        <v>898</v>
      </c>
    </row>
    <row customHeight="1" ht="11.25">
      <c r="A188" s="5448" t="s">
        <v>2248</v>
      </c>
      <c r="B188" s="5448" t="s">
        <v>16</v>
      </c>
      <c r="C188" s="5448" t="s">
        <v>2600</v>
      </c>
      <c r="D188" s="5448" t="s">
        <v>2601</v>
      </c>
      <c r="E188" s="5448" t="s">
        <v>2602</v>
      </c>
      <c r="F188" s="5448" t="s">
        <v>2361</v>
      </c>
      <c r="G188" s="5448" t="s">
        <v>28</v>
      </c>
      <c r="H188" s="5448" t="s">
        <v>28</v>
      </c>
      <c r="I188" s="5448" t="s">
        <v>898</v>
      </c>
    </row>
    <row customHeight="1" ht="11.25">
      <c r="A189" s="5448" t="s">
        <v>2248</v>
      </c>
      <c r="B189" s="5448" t="s">
        <v>16</v>
      </c>
      <c r="C189" s="5448" t="s">
        <v>2603</v>
      </c>
      <c r="D189" s="5448" t="s">
        <v>2604</v>
      </c>
      <c r="E189" s="5448" t="s">
        <v>2605</v>
      </c>
      <c r="F189" s="5448" t="s">
        <v>2361</v>
      </c>
      <c r="G189" s="5448" t="s">
        <v>28</v>
      </c>
      <c r="H189" s="5448" t="s">
        <v>28</v>
      </c>
      <c r="I189" s="5448" t="s">
        <v>898</v>
      </c>
    </row>
    <row customHeight="1" ht="11.25">
      <c r="A190" s="5448" t="s">
        <v>2248</v>
      </c>
      <c r="B190" s="5448" t="s">
        <v>16</v>
      </c>
      <c r="C190" s="5448" t="s">
        <v>2606</v>
      </c>
      <c r="D190" s="5448" t="s">
        <v>2607</v>
      </c>
      <c r="E190" s="5448" t="s">
        <v>2608</v>
      </c>
      <c r="F190" s="5448" t="s">
        <v>2361</v>
      </c>
      <c r="G190" s="5448" t="s">
        <v>28</v>
      </c>
      <c r="H190" s="5448" t="s">
        <v>28</v>
      </c>
      <c r="I190" s="5448" t="s">
        <v>898</v>
      </c>
    </row>
    <row customHeight="1" ht="11.25">
      <c r="A191" s="5448" t="s">
        <v>2248</v>
      </c>
      <c r="B191" s="5448" t="s">
        <v>16</v>
      </c>
      <c r="C191" s="5448" t="s">
        <v>2609</v>
      </c>
      <c r="D191" s="5448" t="s">
        <v>2610</v>
      </c>
      <c r="E191" s="5448" t="s">
        <v>2611</v>
      </c>
      <c r="F191" s="5448" t="s">
        <v>2361</v>
      </c>
      <c r="G191" s="5448" t="s">
        <v>28</v>
      </c>
      <c r="H191" s="5448" t="s">
        <v>28</v>
      </c>
      <c r="I191" s="5448" t="s">
        <v>898</v>
      </c>
    </row>
    <row customHeight="1" ht="11.25">
      <c r="A192" s="5448" t="s">
        <v>2248</v>
      </c>
      <c r="B192" s="5448" t="s">
        <v>16</v>
      </c>
      <c r="C192" s="5448" t="s">
        <v>2616</v>
      </c>
      <c r="D192" s="5448" t="s">
        <v>2617</v>
      </c>
      <c r="E192" s="5448" t="s">
        <v>2618</v>
      </c>
      <c r="F192" s="5448" t="s">
        <v>2252</v>
      </c>
      <c r="G192" s="5448" t="s">
        <v>28</v>
      </c>
      <c r="H192" s="5448" t="s">
        <v>28</v>
      </c>
      <c r="I192" s="5448" t="s">
        <v>898</v>
      </c>
    </row>
    <row customHeight="1" ht="11.25">
      <c r="A193" s="5448" t="s">
        <v>2248</v>
      </c>
      <c r="B193" s="5448" t="s">
        <v>16</v>
      </c>
      <c r="C193" s="5448" t="s">
        <v>2619</v>
      </c>
      <c r="D193" s="5448" t="s">
        <v>2620</v>
      </c>
      <c r="E193" s="5448" t="s">
        <v>2621</v>
      </c>
      <c r="F193" s="5448" t="s">
        <v>2282</v>
      </c>
      <c r="G193" s="5448" t="s">
        <v>28</v>
      </c>
      <c r="H193" s="5448" t="s">
        <v>28</v>
      </c>
      <c r="I193" s="5448" t="s">
        <v>898</v>
      </c>
    </row>
    <row customHeight="1" ht="11.25">
      <c r="A194" s="5448" t="s">
        <v>2248</v>
      </c>
      <c r="B194" s="5448" t="s">
        <v>16</v>
      </c>
      <c r="C194" s="5448" t="s">
        <v>2622</v>
      </c>
      <c r="D194" s="5448" t="s">
        <v>2623</v>
      </c>
      <c r="E194" s="5448" t="s">
        <v>2624</v>
      </c>
      <c r="F194" s="5448" t="s">
        <v>2330</v>
      </c>
      <c r="G194" s="5448" t="s">
        <v>28</v>
      </c>
      <c r="H194" s="5448" t="s">
        <v>28</v>
      </c>
      <c r="I194" s="5448" t="s">
        <v>898</v>
      </c>
    </row>
    <row customHeight="1" ht="11.25">
      <c r="A195" s="5448" t="s">
        <v>2248</v>
      </c>
      <c r="B195" s="5448" t="s">
        <v>16</v>
      </c>
      <c r="C195" s="5448" t="s">
        <v>2625</v>
      </c>
      <c r="D195" s="5448" t="s">
        <v>2626</v>
      </c>
      <c r="E195" s="5448" t="s">
        <v>2627</v>
      </c>
      <c r="F195" s="5448" t="s">
        <v>2330</v>
      </c>
      <c r="G195" s="5448" t="s">
        <v>28</v>
      </c>
      <c r="H195" s="5448" t="s">
        <v>28</v>
      </c>
      <c r="I195" s="5448" t="s">
        <v>898</v>
      </c>
    </row>
    <row customHeight="1" ht="11.25">
      <c r="A196" s="5448" t="s">
        <v>2248</v>
      </c>
      <c r="B196" s="5448" t="s">
        <v>16</v>
      </c>
      <c r="C196" s="5448" t="s">
        <v>2628</v>
      </c>
      <c r="D196" s="5448" t="s">
        <v>2629</v>
      </c>
      <c r="E196" s="5448" t="s">
        <v>2353</v>
      </c>
      <c r="F196" s="5448" t="s">
        <v>2630</v>
      </c>
      <c r="G196" s="5448" t="s">
        <v>28</v>
      </c>
      <c r="H196" s="5448" t="s">
        <v>28</v>
      </c>
      <c r="I196" s="5448" t="s">
        <v>898</v>
      </c>
    </row>
    <row customHeight="1" ht="11.25">
      <c r="A197" s="5448" t="s">
        <v>2248</v>
      </c>
      <c r="B197" s="5448" t="s">
        <v>16</v>
      </c>
      <c r="C197" s="5448" t="s">
        <v>2645</v>
      </c>
      <c r="D197" s="5448" t="s">
        <v>2646</v>
      </c>
      <c r="E197" s="5448" t="s">
        <v>2353</v>
      </c>
      <c r="F197" s="5448" t="s">
        <v>2647</v>
      </c>
      <c r="G197" s="5448" t="s">
        <v>28</v>
      </c>
      <c r="H197" s="5448" t="s">
        <v>28</v>
      </c>
      <c r="I197" s="5448" t="s">
        <v>898</v>
      </c>
    </row>
    <row customHeight="1" ht="11.25">
      <c r="A198" s="5448" t="s">
        <v>2248</v>
      </c>
      <c r="B198" s="5448" t="s">
        <v>16</v>
      </c>
      <c r="C198" s="5448" t="s">
        <v>2249</v>
      </c>
      <c r="D198" s="5448" t="s">
        <v>2250</v>
      </c>
      <c r="E198" s="5448" t="s">
        <v>2251</v>
      </c>
      <c r="F198" s="5448" t="s">
        <v>2252</v>
      </c>
      <c r="G198" s="5448" t="s">
        <v>28</v>
      </c>
      <c r="H198" s="5448" t="s">
        <v>28</v>
      </c>
      <c r="I198" s="5448" t="s">
        <v>858</v>
      </c>
    </row>
    <row customHeight="1" ht="11.25">
      <c r="A199" s="5448" t="s">
        <v>2248</v>
      </c>
      <c r="B199" s="5448" t="s">
        <v>16</v>
      </c>
      <c r="C199" s="5448" t="s">
        <v>2253</v>
      </c>
      <c r="D199" s="5448" t="s">
        <v>2254</v>
      </c>
      <c r="E199" s="5448" t="s">
        <v>2255</v>
      </c>
      <c r="F199" s="5448" t="s">
        <v>53</v>
      </c>
      <c r="G199" s="5448" t="s">
        <v>28</v>
      </c>
      <c r="H199" s="5448" t="s">
        <v>28</v>
      </c>
      <c r="I199" s="5448" t="s">
        <v>858</v>
      </c>
    </row>
    <row customHeight="1" ht="11.25">
      <c r="A200" s="5448" t="s">
        <v>2248</v>
      </c>
      <c r="B200" s="5448" t="s">
        <v>16</v>
      </c>
      <c r="C200" s="5448" t="s">
        <v>13</v>
      </c>
      <c r="D200" s="5448" t="s">
        <v>48</v>
      </c>
      <c r="E200" s="5448" t="s">
        <v>51</v>
      </c>
      <c r="F200" s="5448" t="s">
        <v>53</v>
      </c>
      <c r="G200" s="5448" t="s">
        <v>28</v>
      </c>
      <c r="H200" s="5448" t="s">
        <v>28</v>
      </c>
      <c r="I200" s="5448" t="s">
        <v>858</v>
      </c>
    </row>
    <row customHeight="1" ht="11.25">
      <c r="A201" s="5448" t="s">
        <v>2248</v>
      </c>
      <c r="B201" s="5448" t="s">
        <v>16</v>
      </c>
      <c r="C201" s="5448" t="s">
        <v>2651</v>
      </c>
      <c r="D201" s="5448" t="s">
        <v>2652</v>
      </c>
      <c r="E201" s="5448" t="s">
        <v>2653</v>
      </c>
      <c r="F201" s="5448" t="s">
        <v>2330</v>
      </c>
      <c r="G201" s="5448" t="s">
        <v>28</v>
      </c>
      <c r="H201" s="5448" t="s">
        <v>28</v>
      </c>
      <c r="I201" s="5448" t="s">
        <v>858</v>
      </c>
    </row>
    <row customHeight="1" ht="11.25">
      <c r="A202" s="5448" t="s">
        <v>2248</v>
      </c>
      <c r="B202" s="5448" t="s">
        <v>16</v>
      </c>
      <c r="C202" s="5448" t="s">
        <v>2264</v>
      </c>
      <c r="D202" s="5448" t="s">
        <v>2265</v>
      </c>
      <c r="E202" s="5448" t="s">
        <v>2266</v>
      </c>
      <c r="F202" s="5448" t="s">
        <v>2267</v>
      </c>
      <c r="G202" s="5448" t="s">
        <v>28</v>
      </c>
      <c r="H202" s="5448" t="s">
        <v>28</v>
      </c>
      <c r="I202" s="5448" t="s">
        <v>858</v>
      </c>
    </row>
    <row customHeight="1" ht="11.25">
      <c r="A203" s="5448" t="s">
        <v>2248</v>
      </c>
      <c r="B203" s="5448" t="s">
        <v>16</v>
      </c>
      <c r="C203" s="5448" t="s">
        <v>2268</v>
      </c>
      <c r="D203" s="5448" t="s">
        <v>2269</v>
      </c>
      <c r="E203" s="5448" t="s">
        <v>2270</v>
      </c>
      <c r="F203" s="5448" t="s">
        <v>2271</v>
      </c>
      <c r="G203" s="5448" t="s">
        <v>2272</v>
      </c>
      <c r="H203" s="5448" t="s">
        <v>28</v>
      </c>
      <c r="I203" s="5448" t="s">
        <v>858</v>
      </c>
    </row>
    <row customHeight="1" ht="11.25">
      <c r="A204" s="5448" t="s">
        <v>2248</v>
      </c>
      <c r="B204" s="5448" t="s">
        <v>16</v>
      </c>
      <c r="C204" s="5448" t="s">
        <v>2273</v>
      </c>
      <c r="D204" s="5448" t="s">
        <v>2269</v>
      </c>
      <c r="E204" s="5448" t="s">
        <v>2270</v>
      </c>
      <c r="F204" s="5448" t="s">
        <v>2274</v>
      </c>
      <c r="G204" s="5448" t="s">
        <v>28</v>
      </c>
      <c r="H204" s="5448" t="s">
        <v>28</v>
      </c>
      <c r="I204" s="5448" t="s">
        <v>858</v>
      </c>
    </row>
    <row customHeight="1" ht="11.25">
      <c r="A205" s="5448" t="s">
        <v>2248</v>
      </c>
      <c r="B205" s="5448" t="s">
        <v>16</v>
      </c>
      <c r="C205" s="5448" t="s">
        <v>2279</v>
      </c>
      <c r="D205" s="5448" t="s">
        <v>2280</v>
      </c>
      <c r="E205" s="5448" t="s">
        <v>2281</v>
      </c>
      <c r="F205" s="5448" t="s">
        <v>2282</v>
      </c>
      <c r="G205" s="5448" t="s">
        <v>28</v>
      </c>
      <c r="H205" s="5448" t="s">
        <v>28</v>
      </c>
      <c r="I205" s="5448" t="s">
        <v>858</v>
      </c>
    </row>
    <row customHeight="1" ht="11.25">
      <c r="A206" s="5448" t="s">
        <v>2248</v>
      </c>
      <c r="B206" s="5448" t="s">
        <v>16</v>
      </c>
      <c r="C206" s="5448" t="s">
        <v>2286</v>
      </c>
      <c r="D206" s="5448" t="s">
        <v>2287</v>
      </c>
      <c r="E206" s="5448" t="s">
        <v>2288</v>
      </c>
      <c r="F206" s="5448" t="s">
        <v>2263</v>
      </c>
      <c r="G206" s="5448" t="s">
        <v>28</v>
      </c>
      <c r="H206" s="5448" t="s">
        <v>28</v>
      </c>
      <c r="I206" s="5448" t="s">
        <v>858</v>
      </c>
    </row>
    <row customHeight="1" ht="11.25">
      <c r="A207" s="5448" t="s">
        <v>2248</v>
      </c>
      <c r="B207" s="5448" t="s">
        <v>16</v>
      </c>
      <c r="C207" s="5448" t="s">
        <v>2289</v>
      </c>
      <c r="D207" s="5448" t="s">
        <v>2290</v>
      </c>
      <c r="E207" s="5448" t="s">
        <v>2288</v>
      </c>
      <c r="F207" s="5448" t="s">
        <v>2291</v>
      </c>
      <c r="G207" s="5448" t="s">
        <v>28</v>
      </c>
      <c r="H207" s="5448" t="s">
        <v>28</v>
      </c>
      <c r="I207" s="5448" t="s">
        <v>858</v>
      </c>
    </row>
    <row customHeight="1" ht="11.25">
      <c r="A208" s="5448" t="s">
        <v>2248</v>
      </c>
      <c r="B208" s="5448" t="s">
        <v>16</v>
      </c>
      <c r="C208" s="5448" t="s">
        <v>2654</v>
      </c>
      <c r="D208" s="5448" t="s">
        <v>2655</v>
      </c>
      <c r="E208" s="5448" t="s">
        <v>2656</v>
      </c>
      <c r="F208" s="5448" t="s">
        <v>2278</v>
      </c>
      <c r="G208" s="5448" t="s">
        <v>28</v>
      </c>
      <c r="H208" s="5448" t="s">
        <v>28</v>
      </c>
      <c r="I208" s="5448" t="s">
        <v>858</v>
      </c>
    </row>
    <row customHeight="1" ht="11.25">
      <c r="A209" s="5448" t="s">
        <v>2248</v>
      </c>
      <c r="B209" s="5448" t="s">
        <v>16</v>
      </c>
      <c r="C209" s="5448" t="s">
        <v>2298</v>
      </c>
      <c r="D209" s="5448" t="s">
        <v>2299</v>
      </c>
      <c r="E209" s="5448" t="s">
        <v>2300</v>
      </c>
      <c r="F209" s="5448" t="s">
        <v>2301</v>
      </c>
      <c r="G209" s="5448" t="s">
        <v>28</v>
      </c>
      <c r="H209" s="5448" t="s">
        <v>28</v>
      </c>
      <c r="I209" s="5448" t="s">
        <v>858</v>
      </c>
    </row>
    <row customHeight="1" ht="11.25">
      <c r="A210" s="5448" t="s">
        <v>2248</v>
      </c>
      <c r="B210" s="5448" t="s">
        <v>16</v>
      </c>
      <c r="C210" s="5448" t="s">
        <v>2305</v>
      </c>
      <c r="D210" s="5448" t="s">
        <v>2306</v>
      </c>
      <c r="E210" s="5448" t="s">
        <v>2307</v>
      </c>
      <c r="F210" s="5448" t="s">
        <v>2267</v>
      </c>
      <c r="G210" s="5448" t="s">
        <v>28</v>
      </c>
      <c r="H210" s="5448" t="s">
        <v>28</v>
      </c>
      <c r="I210" s="5448" t="s">
        <v>858</v>
      </c>
    </row>
    <row customHeight="1" ht="11.25">
      <c r="A211" s="5448" t="s">
        <v>2248</v>
      </c>
      <c r="B211" s="5448" t="s">
        <v>16</v>
      </c>
      <c r="C211" s="5448" t="s">
        <v>2657</v>
      </c>
      <c r="D211" s="5448" t="s">
        <v>2658</v>
      </c>
      <c r="E211" s="5448" t="s">
        <v>2659</v>
      </c>
      <c r="F211" s="5448" t="s">
        <v>53</v>
      </c>
      <c r="G211" s="5448" t="s">
        <v>28</v>
      </c>
      <c r="H211" s="5448" t="s">
        <v>28</v>
      </c>
      <c r="I211" s="5448" t="s">
        <v>858</v>
      </c>
    </row>
    <row customHeight="1" ht="11.25">
      <c r="A212" s="5448" t="s">
        <v>2248</v>
      </c>
      <c r="B212" s="5448" t="s">
        <v>16</v>
      </c>
      <c r="C212" s="5448" t="s">
        <v>2660</v>
      </c>
      <c r="D212" s="5448" t="s">
        <v>2661</v>
      </c>
      <c r="E212" s="5448" t="s">
        <v>2662</v>
      </c>
      <c r="F212" s="5448" t="s">
        <v>2326</v>
      </c>
      <c r="G212" s="5448" t="s">
        <v>28</v>
      </c>
      <c r="H212" s="5448" t="s">
        <v>28</v>
      </c>
      <c r="I212" s="5448" t="s">
        <v>858</v>
      </c>
    </row>
    <row customHeight="1" ht="11.25">
      <c r="A213" s="5448" t="s">
        <v>2248</v>
      </c>
      <c r="B213" s="5448" t="s">
        <v>16</v>
      </c>
      <c r="C213" s="5448" t="s">
        <v>2308</v>
      </c>
      <c r="D213" s="5448" t="s">
        <v>2309</v>
      </c>
      <c r="E213" s="5448" t="s">
        <v>2310</v>
      </c>
      <c r="F213" s="5448" t="s">
        <v>2311</v>
      </c>
      <c r="G213" s="5448" t="s">
        <v>2312</v>
      </c>
      <c r="H213" s="5448" t="s">
        <v>28</v>
      </c>
      <c r="I213" s="5448" t="s">
        <v>858</v>
      </c>
    </row>
    <row customHeight="1" ht="11.25">
      <c r="A214" s="5448" t="s">
        <v>2248</v>
      </c>
      <c r="B214" s="5448" t="s">
        <v>16</v>
      </c>
      <c r="C214" s="5448" t="s">
        <v>2313</v>
      </c>
      <c r="D214" s="5448" t="s">
        <v>2314</v>
      </c>
      <c r="E214" s="5448" t="s">
        <v>2315</v>
      </c>
      <c r="F214" s="5448" t="s">
        <v>2316</v>
      </c>
      <c r="G214" s="5448" t="s">
        <v>28</v>
      </c>
      <c r="H214" s="5448" t="s">
        <v>28</v>
      </c>
      <c r="I214" s="5448" t="s">
        <v>858</v>
      </c>
    </row>
    <row customHeight="1" ht="11.25">
      <c r="A215" s="5448" t="s">
        <v>2248</v>
      </c>
      <c r="B215" s="5448" t="s">
        <v>16</v>
      </c>
      <c r="C215" s="5448" t="s">
        <v>2663</v>
      </c>
      <c r="D215" s="5448" t="s">
        <v>2664</v>
      </c>
      <c r="E215" s="5448" t="s">
        <v>2665</v>
      </c>
      <c r="F215" s="5448" t="s">
        <v>2630</v>
      </c>
      <c r="G215" s="5448" t="s">
        <v>28</v>
      </c>
      <c r="H215" s="5448" t="s">
        <v>28</v>
      </c>
      <c r="I215" s="5448" t="s">
        <v>858</v>
      </c>
    </row>
    <row customHeight="1" ht="11.25">
      <c r="A216" s="5448" t="s">
        <v>2248</v>
      </c>
      <c r="B216" s="5448" t="s">
        <v>16</v>
      </c>
      <c r="C216" s="5448" t="s">
        <v>2334</v>
      </c>
      <c r="D216" s="5448" t="s">
        <v>2335</v>
      </c>
      <c r="E216" s="5448" t="s">
        <v>2336</v>
      </c>
      <c r="F216" s="5448" t="s">
        <v>2337</v>
      </c>
      <c r="G216" s="5448" t="s">
        <v>28</v>
      </c>
      <c r="H216" s="5448" t="s">
        <v>28</v>
      </c>
      <c r="I216" s="5448" t="s">
        <v>858</v>
      </c>
    </row>
    <row customHeight="1" ht="11.25">
      <c r="A217" s="5448" t="s">
        <v>2248</v>
      </c>
      <c r="B217" s="5448" t="s">
        <v>16</v>
      </c>
      <c r="C217" s="5448" t="s">
        <v>2338</v>
      </c>
      <c r="D217" s="5448" t="s">
        <v>2339</v>
      </c>
      <c r="E217" s="5448" t="s">
        <v>2340</v>
      </c>
      <c r="F217" s="5448" t="s">
        <v>2341</v>
      </c>
      <c r="G217" s="5448" t="s">
        <v>28</v>
      </c>
      <c r="H217" s="5448" t="s">
        <v>28</v>
      </c>
      <c r="I217" s="5448" t="s">
        <v>858</v>
      </c>
    </row>
    <row customHeight="1" ht="11.25">
      <c r="A218" s="5448" t="s">
        <v>2248</v>
      </c>
      <c r="B218" s="5448" t="s">
        <v>16</v>
      </c>
      <c r="C218" s="5448" t="s">
        <v>2345</v>
      </c>
      <c r="D218" s="5448" t="s">
        <v>2346</v>
      </c>
      <c r="E218" s="5448" t="s">
        <v>2347</v>
      </c>
      <c r="F218" s="5448" t="s">
        <v>2282</v>
      </c>
      <c r="G218" s="5448" t="s">
        <v>28</v>
      </c>
      <c r="H218" s="5448" t="s">
        <v>28</v>
      </c>
      <c r="I218" s="5448" t="s">
        <v>858</v>
      </c>
    </row>
    <row customHeight="1" ht="11.25">
      <c r="A219" s="5448" t="s">
        <v>2248</v>
      </c>
      <c r="B219" s="5448" t="s">
        <v>16</v>
      </c>
      <c r="C219" s="5448" t="s">
        <v>2348</v>
      </c>
      <c r="D219" s="5448" t="s">
        <v>2349</v>
      </c>
      <c r="E219" s="5448" t="s">
        <v>2350</v>
      </c>
      <c r="F219" s="5448" t="s">
        <v>2282</v>
      </c>
      <c r="G219" s="5448" t="s">
        <v>28</v>
      </c>
      <c r="H219" s="5448" t="s">
        <v>28</v>
      </c>
      <c r="I219" s="5448" t="s">
        <v>858</v>
      </c>
    </row>
    <row customHeight="1" ht="11.25">
      <c r="A220" s="5448" t="s">
        <v>2248</v>
      </c>
      <c r="B220" s="5448" t="s">
        <v>16</v>
      </c>
      <c r="C220" s="5448" t="s">
        <v>2666</v>
      </c>
      <c r="D220" s="5448" t="s">
        <v>2667</v>
      </c>
      <c r="E220" s="5448" t="s">
        <v>2668</v>
      </c>
      <c r="F220" s="5448" t="s">
        <v>2278</v>
      </c>
      <c r="G220" s="5448" t="s">
        <v>28</v>
      </c>
      <c r="H220" s="5448" t="s">
        <v>28</v>
      </c>
      <c r="I220" s="5448" t="s">
        <v>858</v>
      </c>
    </row>
    <row customHeight="1" ht="11.25">
      <c r="A221" s="5448" t="s">
        <v>2248</v>
      </c>
      <c r="B221" s="5448" t="s">
        <v>16</v>
      </c>
      <c r="C221" s="5448" t="s">
        <v>2351</v>
      </c>
      <c r="D221" s="5448" t="s">
        <v>2352</v>
      </c>
      <c r="E221" s="5448" t="s">
        <v>2353</v>
      </c>
      <c r="F221" s="5448" t="s">
        <v>2354</v>
      </c>
      <c r="G221" s="5448" t="s">
        <v>28</v>
      </c>
      <c r="H221" s="5448" t="s">
        <v>28</v>
      </c>
      <c r="I221" s="5448" t="s">
        <v>858</v>
      </c>
    </row>
    <row customHeight="1" ht="11.25">
      <c r="A222" s="5448" t="s">
        <v>2248</v>
      </c>
      <c r="B222" s="5448" t="s">
        <v>16</v>
      </c>
      <c r="C222" s="5448" t="s">
        <v>2669</v>
      </c>
      <c r="D222" s="5448" t="s">
        <v>2670</v>
      </c>
      <c r="E222" s="5448" t="s">
        <v>2671</v>
      </c>
      <c r="F222" s="5448" t="s">
        <v>2282</v>
      </c>
      <c r="G222" s="5448" t="s">
        <v>28</v>
      </c>
      <c r="H222" s="5448" t="s">
        <v>28</v>
      </c>
      <c r="I222" s="5448" t="s">
        <v>858</v>
      </c>
    </row>
    <row customHeight="1" ht="11.25">
      <c r="A223" s="5448" t="s">
        <v>2248</v>
      </c>
      <c r="B223" s="5448" t="s">
        <v>16</v>
      </c>
      <c r="C223" s="5448" t="s">
        <v>2672</v>
      </c>
      <c r="D223" s="5448" t="s">
        <v>2673</v>
      </c>
      <c r="E223" s="5448" t="s">
        <v>2674</v>
      </c>
      <c r="F223" s="5448" t="s">
        <v>2330</v>
      </c>
      <c r="G223" s="5448" t="s">
        <v>28</v>
      </c>
      <c r="H223" s="5448" t="s">
        <v>28</v>
      </c>
      <c r="I223" s="5448" t="s">
        <v>858</v>
      </c>
    </row>
    <row customHeight="1" ht="11.25">
      <c r="A224" s="5448" t="s">
        <v>2248</v>
      </c>
      <c r="B224" s="5448" t="s">
        <v>16</v>
      </c>
      <c r="C224" s="5448" t="s">
        <v>2675</v>
      </c>
      <c r="D224" s="5448" t="s">
        <v>2676</v>
      </c>
      <c r="E224" s="5448" t="s">
        <v>2677</v>
      </c>
      <c r="F224" s="5448" t="s">
        <v>2369</v>
      </c>
      <c r="G224" s="5448" t="s">
        <v>28</v>
      </c>
      <c r="H224" s="5448" t="s">
        <v>28</v>
      </c>
      <c r="I224" s="5448" t="s">
        <v>858</v>
      </c>
    </row>
    <row customHeight="1" ht="11.25">
      <c r="A225" s="5448" t="s">
        <v>2248</v>
      </c>
      <c r="B225" s="5448" t="s">
        <v>16</v>
      </c>
      <c r="C225" s="5448" t="s">
        <v>2678</v>
      </c>
      <c r="D225" s="5448" t="s">
        <v>2679</v>
      </c>
      <c r="E225" s="5448" t="s">
        <v>2680</v>
      </c>
      <c r="F225" s="5448" t="s">
        <v>2369</v>
      </c>
      <c r="G225" s="5448" t="s">
        <v>28</v>
      </c>
      <c r="H225" s="5448" t="s">
        <v>28</v>
      </c>
      <c r="I225" s="5448" t="s">
        <v>858</v>
      </c>
    </row>
    <row customHeight="1" ht="11.25">
      <c r="A226" s="5448" t="s">
        <v>2248</v>
      </c>
      <c r="B226" s="5448" t="s">
        <v>16</v>
      </c>
      <c r="C226" s="5448" t="s">
        <v>2681</v>
      </c>
      <c r="D226" s="5448" t="s">
        <v>2682</v>
      </c>
      <c r="E226" s="5448" t="s">
        <v>2683</v>
      </c>
      <c r="F226" s="5448" t="s">
        <v>2369</v>
      </c>
      <c r="G226" s="5448" t="s">
        <v>28</v>
      </c>
      <c r="H226" s="5448" t="s">
        <v>28</v>
      </c>
      <c r="I226" s="5448" t="s">
        <v>858</v>
      </c>
    </row>
    <row customHeight="1" ht="11.25">
      <c r="A227" s="5448" t="s">
        <v>2248</v>
      </c>
      <c r="B227" s="5448" t="s">
        <v>16</v>
      </c>
      <c r="C227" s="5448" t="s">
        <v>2684</v>
      </c>
      <c r="D227" s="5448" t="s">
        <v>2685</v>
      </c>
      <c r="E227" s="5448" t="s">
        <v>2686</v>
      </c>
      <c r="F227" s="5448" t="s">
        <v>2330</v>
      </c>
      <c r="G227" s="5448" t="s">
        <v>28</v>
      </c>
      <c r="H227" s="5448" t="s">
        <v>28</v>
      </c>
      <c r="I227" s="5448" t="s">
        <v>858</v>
      </c>
    </row>
    <row customHeight="1" ht="11.25">
      <c r="A228" s="5448" t="s">
        <v>2248</v>
      </c>
      <c r="B228" s="5448" t="s">
        <v>16</v>
      </c>
      <c r="C228" s="5448" t="s">
        <v>2687</v>
      </c>
      <c r="D228" s="5448" t="s">
        <v>2688</v>
      </c>
      <c r="E228" s="5448" t="s">
        <v>2689</v>
      </c>
      <c r="F228" s="5448" t="s">
        <v>2369</v>
      </c>
      <c r="G228" s="5448" t="s">
        <v>28</v>
      </c>
      <c r="H228" s="5448" t="s">
        <v>28</v>
      </c>
      <c r="I228" s="5448" t="s">
        <v>858</v>
      </c>
    </row>
    <row customHeight="1" ht="11.25">
      <c r="A229" s="5448" t="s">
        <v>2248</v>
      </c>
      <c r="B229" s="5448" t="s">
        <v>16</v>
      </c>
      <c r="C229" s="5448" t="s">
        <v>28</v>
      </c>
      <c r="D229" s="5448" t="s">
        <v>2370</v>
      </c>
      <c r="E229" s="5448" t="s">
        <v>2371</v>
      </c>
      <c r="F229" s="5448" t="s">
        <v>2278</v>
      </c>
      <c r="G229" s="5448" t="s">
        <v>28</v>
      </c>
      <c r="H229" s="5448" t="s">
        <v>28</v>
      </c>
      <c r="I229" s="5448" t="s">
        <v>858</v>
      </c>
    </row>
    <row customHeight="1" ht="11.25">
      <c r="A230" s="5448" t="s">
        <v>2248</v>
      </c>
      <c r="B230" s="5448" t="s">
        <v>16</v>
      </c>
      <c r="C230" s="5448" t="s">
        <v>2690</v>
      </c>
      <c r="D230" s="5448" t="s">
        <v>2691</v>
      </c>
      <c r="E230" s="5448" t="s">
        <v>2692</v>
      </c>
      <c r="F230" s="5448" t="s">
        <v>2267</v>
      </c>
      <c r="G230" s="5448" t="s">
        <v>28</v>
      </c>
      <c r="H230" s="5448" t="s">
        <v>28</v>
      </c>
      <c r="I230" s="5448" t="s">
        <v>858</v>
      </c>
    </row>
    <row customHeight="1" ht="11.25">
      <c r="A231" s="5448" t="s">
        <v>2248</v>
      </c>
      <c r="B231" s="5448" t="s">
        <v>16</v>
      </c>
      <c r="C231" s="5448" t="s">
        <v>2380</v>
      </c>
      <c r="D231" s="5448" t="s">
        <v>2381</v>
      </c>
      <c r="E231" s="5448" t="s">
        <v>2382</v>
      </c>
      <c r="F231" s="5448" t="s">
        <v>2341</v>
      </c>
      <c r="G231" s="5448" t="s">
        <v>28</v>
      </c>
      <c r="H231" s="5448" t="s">
        <v>28</v>
      </c>
      <c r="I231" s="5448" t="s">
        <v>858</v>
      </c>
    </row>
    <row customHeight="1" ht="11.25">
      <c r="A232" s="5448" t="s">
        <v>2248</v>
      </c>
      <c r="B232" s="5448" t="s">
        <v>16</v>
      </c>
      <c r="C232" s="5448" t="s">
        <v>2693</v>
      </c>
      <c r="D232" s="5448" t="s">
        <v>2694</v>
      </c>
      <c r="E232" s="5448" t="s">
        <v>2695</v>
      </c>
      <c r="F232" s="5448" t="s">
        <v>2282</v>
      </c>
      <c r="G232" s="5448" t="s">
        <v>28</v>
      </c>
      <c r="H232" s="5448" t="s">
        <v>28</v>
      </c>
      <c r="I232" s="5448" t="s">
        <v>858</v>
      </c>
    </row>
    <row customHeight="1" ht="11.25">
      <c r="A233" s="5448" t="s">
        <v>2248</v>
      </c>
      <c r="B233" s="5448" t="s">
        <v>16</v>
      </c>
      <c r="C233" s="5448" t="s">
        <v>2390</v>
      </c>
      <c r="D233" s="5448" t="s">
        <v>2391</v>
      </c>
      <c r="E233" s="5448" t="s">
        <v>2392</v>
      </c>
      <c r="F233" s="5448" t="s">
        <v>53</v>
      </c>
      <c r="G233" s="5448" t="s">
        <v>28</v>
      </c>
      <c r="H233" s="5448" t="s">
        <v>28</v>
      </c>
      <c r="I233" s="5448" t="s">
        <v>858</v>
      </c>
    </row>
    <row customHeight="1" ht="11.25">
      <c r="A234" s="5448" t="s">
        <v>2248</v>
      </c>
      <c r="B234" s="5448" t="s">
        <v>16</v>
      </c>
      <c r="C234" s="5448" t="s">
        <v>2696</v>
      </c>
      <c r="D234" s="5448" t="s">
        <v>2697</v>
      </c>
      <c r="E234" s="5448" t="s">
        <v>2698</v>
      </c>
      <c r="F234" s="5448" t="s">
        <v>2361</v>
      </c>
      <c r="G234" s="5448" t="s">
        <v>2699</v>
      </c>
      <c r="H234" s="5448" t="s">
        <v>28</v>
      </c>
      <c r="I234" s="5448" t="s">
        <v>858</v>
      </c>
    </row>
    <row customHeight="1" ht="11.25">
      <c r="A235" s="5448" t="s">
        <v>2248</v>
      </c>
      <c r="B235" s="5448" t="s">
        <v>16</v>
      </c>
      <c r="C235" s="5448" t="s">
        <v>2409</v>
      </c>
      <c r="D235" s="5448" t="s">
        <v>2410</v>
      </c>
      <c r="E235" s="5448" t="s">
        <v>2411</v>
      </c>
      <c r="F235" s="5448" t="s">
        <v>2412</v>
      </c>
      <c r="G235" s="5448" t="s">
        <v>28</v>
      </c>
      <c r="H235" s="5448" t="s">
        <v>28</v>
      </c>
      <c r="I235" s="5448" t="s">
        <v>858</v>
      </c>
    </row>
    <row customHeight="1" ht="11.25">
      <c r="A236" s="5448" t="s">
        <v>2248</v>
      </c>
      <c r="B236" s="5448" t="s">
        <v>16</v>
      </c>
      <c r="C236" s="5448" t="s">
        <v>2417</v>
      </c>
      <c r="D236" s="5448" t="s">
        <v>2418</v>
      </c>
      <c r="E236" s="5448" t="s">
        <v>2419</v>
      </c>
      <c r="F236" s="5448" t="s">
        <v>2282</v>
      </c>
      <c r="G236" s="5448" t="s">
        <v>28</v>
      </c>
      <c r="H236" s="5448" t="s">
        <v>28</v>
      </c>
      <c r="I236" s="5448" t="s">
        <v>858</v>
      </c>
    </row>
    <row customHeight="1" ht="11.25">
      <c r="A237" s="5448" t="s">
        <v>2248</v>
      </c>
      <c r="B237" s="5448" t="s">
        <v>16</v>
      </c>
      <c r="C237" s="5448" t="s">
        <v>2434</v>
      </c>
      <c r="D237" s="5448" t="s">
        <v>2435</v>
      </c>
      <c r="E237" s="5448" t="s">
        <v>2436</v>
      </c>
      <c r="F237" s="5448" t="s">
        <v>2433</v>
      </c>
      <c r="G237" s="5448" t="s">
        <v>28</v>
      </c>
      <c r="H237" s="5448" t="s">
        <v>28</v>
      </c>
      <c r="I237" s="5448" t="s">
        <v>858</v>
      </c>
    </row>
    <row customHeight="1" ht="11.25">
      <c r="A238" s="5448" t="s">
        <v>2248</v>
      </c>
      <c r="B238" s="5448" t="s">
        <v>16</v>
      </c>
      <c r="C238" s="5448" t="s">
        <v>2440</v>
      </c>
      <c r="D238" s="5448" t="s">
        <v>2441</v>
      </c>
      <c r="E238" s="5448" t="s">
        <v>2442</v>
      </c>
      <c r="F238" s="5448" t="s">
        <v>2252</v>
      </c>
      <c r="G238" s="5448" t="s">
        <v>28</v>
      </c>
      <c r="H238" s="5448" t="s">
        <v>28</v>
      </c>
      <c r="I238" s="5448" t="s">
        <v>858</v>
      </c>
    </row>
    <row customHeight="1" ht="11.25">
      <c r="A239" s="5448" t="s">
        <v>2248</v>
      </c>
      <c r="B239" s="5448" t="s">
        <v>16</v>
      </c>
      <c r="C239" s="5448" t="s">
        <v>2443</v>
      </c>
      <c r="D239" s="5448" t="s">
        <v>2444</v>
      </c>
      <c r="E239" s="5448" t="s">
        <v>2371</v>
      </c>
      <c r="F239" s="5448" t="s">
        <v>2278</v>
      </c>
      <c r="G239" s="5448" t="s">
        <v>2445</v>
      </c>
      <c r="H239" s="5448" t="s">
        <v>28</v>
      </c>
      <c r="I239" s="5448" t="s">
        <v>858</v>
      </c>
    </row>
    <row customHeight="1" ht="11.25">
      <c r="A240" s="5448" t="s">
        <v>2248</v>
      </c>
      <c r="B240" s="5448" t="s">
        <v>16</v>
      </c>
      <c r="C240" s="5448" t="s">
        <v>2446</v>
      </c>
      <c r="D240" s="5448" t="s">
        <v>2447</v>
      </c>
      <c r="E240" s="5448" t="s">
        <v>2448</v>
      </c>
      <c r="F240" s="5448" t="s">
        <v>2449</v>
      </c>
      <c r="G240" s="5448" t="s">
        <v>28</v>
      </c>
      <c r="H240" s="5448" t="s">
        <v>28</v>
      </c>
      <c r="I240" s="5448" t="s">
        <v>858</v>
      </c>
    </row>
    <row customHeight="1" ht="11.25">
      <c r="A241" s="5448" t="s">
        <v>2248</v>
      </c>
      <c r="B241" s="5448" t="s">
        <v>16</v>
      </c>
      <c r="C241" s="5448" t="s">
        <v>2700</v>
      </c>
      <c r="D241" s="5448" t="s">
        <v>2701</v>
      </c>
      <c r="E241" s="5448" t="s">
        <v>2702</v>
      </c>
      <c r="F241" s="5448" t="s">
        <v>2361</v>
      </c>
      <c r="G241" s="5448" t="s">
        <v>28</v>
      </c>
      <c r="H241" s="5448" t="s">
        <v>28</v>
      </c>
      <c r="I241" s="5448" t="s">
        <v>858</v>
      </c>
    </row>
    <row customHeight="1" ht="11.25">
      <c r="A242" s="5448" t="s">
        <v>2248</v>
      </c>
      <c r="B242" s="5448" t="s">
        <v>16</v>
      </c>
      <c r="C242" s="5448" t="s">
        <v>2703</v>
      </c>
      <c r="D242" s="5448" t="s">
        <v>2704</v>
      </c>
      <c r="E242" s="5448" t="s">
        <v>2705</v>
      </c>
      <c r="F242" s="5448" t="s">
        <v>2433</v>
      </c>
      <c r="G242" s="5448" t="s">
        <v>28</v>
      </c>
      <c r="H242" s="5448" t="s">
        <v>28</v>
      </c>
      <c r="I242" s="5448" t="s">
        <v>858</v>
      </c>
    </row>
    <row customHeight="1" ht="11.25">
      <c r="A243" s="5448" t="s">
        <v>2248</v>
      </c>
      <c r="B243" s="5448" t="s">
        <v>16</v>
      </c>
      <c r="C243" s="5448" t="s">
        <v>2706</v>
      </c>
      <c r="D243" s="5448" t="s">
        <v>2707</v>
      </c>
      <c r="E243" s="5448" t="s">
        <v>2708</v>
      </c>
      <c r="F243" s="5448" t="s">
        <v>2490</v>
      </c>
      <c r="G243" s="5448" t="s">
        <v>28</v>
      </c>
      <c r="H243" s="5448" t="s">
        <v>28</v>
      </c>
      <c r="I243" s="5448" t="s">
        <v>858</v>
      </c>
    </row>
    <row customHeight="1" ht="11.25">
      <c r="A244" s="5448" t="s">
        <v>2248</v>
      </c>
      <c r="B244" s="5448" t="s">
        <v>16</v>
      </c>
      <c r="C244" s="5448" t="s">
        <v>2709</v>
      </c>
      <c r="D244" s="5448" t="s">
        <v>2710</v>
      </c>
      <c r="E244" s="5448" t="s">
        <v>2711</v>
      </c>
      <c r="F244" s="5448" t="s">
        <v>2278</v>
      </c>
      <c r="G244" s="5448" t="s">
        <v>28</v>
      </c>
      <c r="H244" s="5448" t="s">
        <v>28</v>
      </c>
      <c r="I244" s="5448" t="s">
        <v>858</v>
      </c>
    </row>
    <row customHeight="1" ht="11.25">
      <c r="A245" s="5448" t="s">
        <v>2248</v>
      </c>
      <c r="B245" s="5448" t="s">
        <v>16</v>
      </c>
      <c r="C245" s="5448" t="s">
        <v>2712</v>
      </c>
      <c r="D245" s="5448" t="s">
        <v>2713</v>
      </c>
      <c r="E245" s="5448" t="s">
        <v>2714</v>
      </c>
      <c r="F245" s="5448" t="s">
        <v>2263</v>
      </c>
      <c r="G245" s="5448" t="s">
        <v>28</v>
      </c>
      <c r="H245" s="5448" t="s">
        <v>28</v>
      </c>
      <c r="I245" s="5448" t="s">
        <v>858</v>
      </c>
    </row>
    <row customHeight="1" ht="11.25">
      <c r="A246" s="5448" t="s">
        <v>2248</v>
      </c>
      <c r="B246" s="5448" t="s">
        <v>16</v>
      </c>
      <c r="C246" s="5448" t="s">
        <v>2715</v>
      </c>
      <c r="D246" s="5448" t="s">
        <v>2716</v>
      </c>
      <c r="E246" s="5448" t="s">
        <v>2717</v>
      </c>
      <c r="F246" s="5448" t="s">
        <v>53</v>
      </c>
      <c r="G246" s="5448" t="s">
        <v>28</v>
      </c>
      <c r="H246" s="5448" t="s">
        <v>28</v>
      </c>
      <c r="I246" s="5448" t="s">
        <v>858</v>
      </c>
    </row>
    <row customHeight="1" ht="11.25">
      <c r="A247" s="5448" t="s">
        <v>2248</v>
      </c>
      <c r="B247" s="5448" t="s">
        <v>16</v>
      </c>
      <c r="C247" s="5448" t="s">
        <v>2718</v>
      </c>
      <c r="D247" s="5448" t="s">
        <v>2719</v>
      </c>
      <c r="E247" s="5448" t="s">
        <v>2720</v>
      </c>
      <c r="F247" s="5448" t="s">
        <v>2630</v>
      </c>
      <c r="G247" s="5448" t="s">
        <v>28</v>
      </c>
      <c r="H247" s="5448" t="s">
        <v>28</v>
      </c>
      <c r="I247" s="5448" t="s">
        <v>858</v>
      </c>
    </row>
    <row customHeight="1" ht="11.25">
      <c r="A248" s="5448" t="s">
        <v>2248</v>
      </c>
      <c r="B248" s="5448" t="s">
        <v>16</v>
      </c>
      <c r="C248" s="5448" t="s">
        <v>2721</v>
      </c>
      <c r="D248" s="5448" t="s">
        <v>2722</v>
      </c>
      <c r="E248" s="5448" t="s">
        <v>2723</v>
      </c>
      <c r="F248" s="5448" t="s">
        <v>2278</v>
      </c>
      <c r="G248" s="5448" t="s">
        <v>28</v>
      </c>
      <c r="H248" s="5448" t="s">
        <v>28</v>
      </c>
      <c r="I248" s="5448" t="s">
        <v>858</v>
      </c>
    </row>
    <row customHeight="1" ht="11.25">
      <c r="A249" s="5448" t="s">
        <v>2248</v>
      </c>
      <c r="B249" s="5448" t="s">
        <v>16</v>
      </c>
      <c r="C249" s="5448" t="s">
        <v>2724</v>
      </c>
      <c r="D249" s="5448" t="s">
        <v>2725</v>
      </c>
      <c r="E249" s="5448" t="s">
        <v>2726</v>
      </c>
      <c r="F249" s="5448" t="s">
        <v>2727</v>
      </c>
      <c r="G249" s="5448" t="s">
        <v>28</v>
      </c>
      <c r="H249" s="5448" t="s">
        <v>28</v>
      </c>
      <c r="I249" s="5448" t="s">
        <v>858</v>
      </c>
    </row>
    <row customHeight="1" ht="11.25">
      <c r="A250" s="5448" t="s">
        <v>2248</v>
      </c>
      <c r="B250" s="5448" t="s">
        <v>16</v>
      </c>
      <c r="C250" s="5448" t="s">
        <v>2728</v>
      </c>
      <c r="D250" s="5448" t="s">
        <v>2729</v>
      </c>
      <c r="E250" s="5448" t="s">
        <v>2730</v>
      </c>
      <c r="F250" s="5448" t="s">
        <v>53</v>
      </c>
      <c r="G250" s="5448" t="s">
        <v>28</v>
      </c>
      <c r="H250" s="5448" t="s">
        <v>28</v>
      </c>
      <c r="I250" s="5448" t="s">
        <v>858</v>
      </c>
    </row>
    <row customHeight="1" ht="11.25">
      <c r="A251" s="5448" t="s">
        <v>2248</v>
      </c>
      <c r="B251" s="5448" t="s">
        <v>16</v>
      </c>
      <c r="C251" s="5448" t="s">
        <v>2731</v>
      </c>
      <c r="D251" s="5448" t="s">
        <v>2732</v>
      </c>
      <c r="E251" s="5448" t="s">
        <v>2733</v>
      </c>
      <c r="F251" s="5448" t="s">
        <v>2252</v>
      </c>
      <c r="G251" s="5448" t="s">
        <v>28</v>
      </c>
      <c r="H251" s="5448" t="s">
        <v>28</v>
      </c>
      <c r="I251" s="5448" t="s">
        <v>858</v>
      </c>
    </row>
    <row customHeight="1" ht="11.25">
      <c r="A252" s="5448" t="s">
        <v>2248</v>
      </c>
      <c r="B252" s="5448" t="s">
        <v>16</v>
      </c>
      <c r="C252" s="5448" t="s">
        <v>2734</v>
      </c>
      <c r="D252" s="5448" t="s">
        <v>2735</v>
      </c>
      <c r="E252" s="5448" t="s">
        <v>2736</v>
      </c>
      <c r="F252" s="5448" t="s">
        <v>2433</v>
      </c>
      <c r="G252" s="5448" t="s">
        <v>28</v>
      </c>
      <c r="H252" s="5448" t="s">
        <v>28</v>
      </c>
      <c r="I252" s="5448" t="s">
        <v>858</v>
      </c>
    </row>
    <row customHeight="1" ht="11.25">
      <c r="A253" s="5448" t="s">
        <v>2248</v>
      </c>
      <c r="B253" s="5448" t="s">
        <v>16</v>
      </c>
      <c r="C253" s="5448" t="s">
        <v>2523</v>
      </c>
      <c r="D253" s="5448" t="s">
        <v>2524</v>
      </c>
      <c r="E253" s="5448" t="s">
        <v>2525</v>
      </c>
      <c r="F253" s="5448" t="s">
        <v>2526</v>
      </c>
      <c r="G253" s="5448" t="s">
        <v>28</v>
      </c>
      <c r="H253" s="5448" t="s">
        <v>28</v>
      </c>
      <c r="I253" s="5448" t="s">
        <v>858</v>
      </c>
    </row>
    <row customHeight="1" ht="11.25">
      <c r="A254" s="5448" t="s">
        <v>2248</v>
      </c>
      <c r="B254" s="5448" t="s">
        <v>16</v>
      </c>
      <c r="C254" s="5448" t="s">
        <v>2527</v>
      </c>
      <c r="D254" s="5448" t="s">
        <v>2528</v>
      </c>
      <c r="E254" s="5448" t="s">
        <v>2529</v>
      </c>
      <c r="F254" s="5448" t="s">
        <v>2330</v>
      </c>
      <c r="G254" s="5448" t="s">
        <v>28</v>
      </c>
      <c r="H254" s="5448" t="s">
        <v>28</v>
      </c>
      <c r="I254" s="5448" t="s">
        <v>858</v>
      </c>
    </row>
    <row customHeight="1" ht="11.25">
      <c r="A255" s="5448" t="s">
        <v>2248</v>
      </c>
      <c r="B255" s="5448" t="s">
        <v>16</v>
      </c>
      <c r="C255" s="5448" t="s">
        <v>2530</v>
      </c>
      <c r="D255" s="5448" t="s">
        <v>2531</v>
      </c>
      <c r="E255" s="5448" t="s">
        <v>2532</v>
      </c>
      <c r="F255" s="5448" t="s">
        <v>2365</v>
      </c>
      <c r="G255" s="5448" t="s">
        <v>28</v>
      </c>
      <c r="H255" s="5448" t="s">
        <v>28</v>
      </c>
      <c r="I255" s="5448" t="s">
        <v>858</v>
      </c>
    </row>
    <row customHeight="1" ht="11.25">
      <c r="A256" s="5448" t="s">
        <v>2248</v>
      </c>
      <c r="B256" s="5448" t="s">
        <v>16</v>
      </c>
      <c r="C256" s="5448" t="s">
        <v>2542</v>
      </c>
      <c r="D256" s="5448" t="s">
        <v>2543</v>
      </c>
      <c r="E256" s="5448" t="s">
        <v>2544</v>
      </c>
      <c r="F256" s="5448" t="s">
        <v>2433</v>
      </c>
      <c r="G256" s="5448" t="s">
        <v>28</v>
      </c>
      <c r="H256" s="5448" t="s">
        <v>28</v>
      </c>
      <c r="I256" s="5448" t="s">
        <v>858</v>
      </c>
    </row>
    <row customHeight="1" ht="11.25">
      <c r="A257" s="5448" t="s">
        <v>2248</v>
      </c>
      <c r="B257" s="5448" t="s">
        <v>16</v>
      </c>
      <c r="C257" s="5448" t="s">
        <v>2737</v>
      </c>
      <c r="D257" s="5448" t="s">
        <v>2738</v>
      </c>
      <c r="E257" s="5448" t="s">
        <v>2739</v>
      </c>
      <c r="F257" s="5448" t="s">
        <v>2326</v>
      </c>
      <c r="G257" s="5448" t="s">
        <v>28</v>
      </c>
      <c r="H257" s="5448" t="s">
        <v>28</v>
      </c>
      <c r="I257" s="5448" t="s">
        <v>858</v>
      </c>
    </row>
    <row customHeight="1" ht="11.25">
      <c r="A258" s="5448" t="s">
        <v>2248</v>
      </c>
      <c r="B258" s="5448" t="s">
        <v>16</v>
      </c>
      <c r="C258" s="5448" t="s">
        <v>2740</v>
      </c>
      <c r="D258" s="5448" t="s">
        <v>2741</v>
      </c>
      <c r="E258" s="5448" t="s">
        <v>2742</v>
      </c>
      <c r="F258" s="5448" t="s">
        <v>53</v>
      </c>
      <c r="G258" s="5448" t="s">
        <v>28</v>
      </c>
      <c r="H258" s="5448" t="s">
        <v>28</v>
      </c>
      <c r="I258" s="5448" t="s">
        <v>858</v>
      </c>
    </row>
    <row customHeight="1" ht="11.25">
      <c r="A259" s="5448" t="s">
        <v>2248</v>
      </c>
      <c r="B259" s="5448" t="s">
        <v>16</v>
      </c>
      <c r="C259" s="5448" t="s">
        <v>2600</v>
      </c>
      <c r="D259" s="5448" t="s">
        <v>2601</v>
      </c>
      <c r="E259" s="5448" t="s">
        <v>2602</v>
      </c>
      <c r="F259" s="5448" t="s">
        <v>2361</v>
      </c>
      <c r="G259" s="5448" t="s">
        <v>28</v>
      </c>
      <c r="H259" s="5448" t="s">
        <v>28</v>
      </c>
      <c r="I259" s="5448" t="s">
        <v>858</v>
      </c>
    </row>
    <row customHeight="1" ht="11.25">
      <c r="A260" s="5448" t="s">
        <v>2248</v>
      </c>
      <c r="B260" s="5448" t="s">
        <v>16</v>
      </c>
      <c r="C260" s="5448" t="s">
        <v>2612</v>
      </c>
      <c r="D260" s="5448" t="s">
        <v>2613</v>
      </c>
      <c r="E260" s="5448" t="s">
        <v>2614</v>
      </c>
      <c r="F260" s="5448" t="s">
        <v>2615</v>
      </c>
      <c r="G260" s="5448" t="s">
        <v>28</v>
      </c>
      <c r="H260" s="5448" t="s">
        <v>28</v>
      </c>
      <c r="I260" s="5448" t="s">
        <v>858</v>
      </c>
    </row>
    <row customHeight="1" ht="11.25">
      <c r="A261" s="5448" t="s">
        <v>2248</v>
      </c>
      <c r="B261" s="5448" t="s">
        <v>16</v>
      </c>
      <c r="C261" s="5448" t="s">
        <v>2743</v>
      </c>
      <c r="D261" s="5448" t="s">
        <v>2744</v>
      </c>
      <c r="E261" s="5448" t="s">
        <v>2745</v>
      </c>
      <c r="F261" s="5448" t="s">
        <v>2746</v>
      </c>
      <c r="G261" s="5448" t="s">
        <v>28</v>
      </c>
      <c r="H261" s="5448" t="s">
        <v>28</v>
      </c>
      <c r="I261" s="5448" t="s">
        <v>858</v>
      </c>
    </row>
    <row customHeight="1" ht="11.25">
      <c r="A262" s="5448" t="s">
        <v>2248</v>
      </c>
      <c r="B262" s="5448" t="s">
        <v>16</v>
      </c>
      <c r="C262" s="5448" t="s">
        <v>2747</v>
      </c>
      <c r="D262" s="5448" t="s">
        <v>2748</v>
      </c>
      <c r="E262" s="5448" t="s">
        <v>2749</v>
      </c>
      <c r="F262" s="5448" t="s">
        <v>2408</v>
      </c>
      <c r="G262" s="5448" t="s">
        <v>28</v>
      </c>
      <c r="H262" s="5448" t="s">
        <v>28</v>
      </c>
      <c r="I262" s="5448" t="s">
        <v>858</v>
      </c>
    </row>
    <row customHeight="1" ht="11.25">
      <c r="A263" s="5448" t="s">
        <v>2248</v>
      </c>
      <c r="B263" s="5448" t="s">
        <v>16</v>
      </c>
      <c r="C263" s="5448" t="s">
        <v>2750</v>
      </c>
      <c r="D263" s="5448" t="s">
        <v>2751</v>
      </c>
      <c r="E263" s="5448" t="s">
        <v>2752</v>
      </c>
      <c r="F263" s="5448" t="s">
        <v>2282</v>
      </c>
      <c r="G263" s="5448" t="s">
        <v>28</v>
      </c>
      <c r="H263" s="5448" t="s">
        <v>28</v>
      </c>
      <c r="I263" s="5448" t="s">
        <v>858</v>
      </c>
    </row>
    <row customHeight="1" ht="11.25">
      <c r="A264" s="5448" t="s">
        <v>2248</v>
      </c>
      <c r="B264" s="5448" t="s">
        <v>16</v>
      </c>
      <c r="C264" s="5448" t="s">
        <v>2753</v>
      </c>
      <c r="D264" s="5448" t="s">
        <v>2754</v>
      </c>
      <c r="E264" s="5448" t="s">
        <v>2755</v>
      </c>
      <c r="F264" s="5448" t="s">
        <v>2330</v>
      </c>
      <c r="G264" s="5448" t="s">
        <v>28</v>
      </c>
      <c r="H264" s="5448" t="s">
        <v>28</v>
      </c>
      <c r="I264" s="5448" t="s">
        <v>858</v>
      </c>
    </row>
    <row customHeight="1" ht="11.25">
      <c r="A265" s="5448" t="s">
        <v>2248</v>
      </c>
      <c r="B265" s="5448" t="s">
        <v>16</v>
      </c>
      <c r="C265" s="5448" t="s">
        <v>2625</v>
      </c>
      <c r="D265" s="5448" t="s">
        <v>2626</v>
      </c>
      <c r="E265" s="5448" t="s">
        <v>2627</v>
      </c>
      <c r="F265" s="5448" t="s">
        <v>2330</v>
      </c>
      <c r="G265" s="5448" t="s">
        <v>28</v>
      </c>
      <c r="H265" s="5448" t="s">
        <v>28</v>
      </c>
      <c r="I265" s="5448" t="s">
        <v>858</v>
      </c>
    </row>
    <row customHeight="1" ht="11.25">
      <c r="A266" s="5448" t="s">
        <v>2248</v>
      </c>
      <c r="B266" s="5448" t="s">
        <v>16</v>
      </c>
      <c r="C266" s="5448" t="s">
        <v>2628</v>
      </c>
      <c r="D266" s="5448" t="s">
        <v>2629</v>
      </c>
      <c r="E266" s="5448" t="s">
        <v>2353</v>
      </c>
      <c r="F266" s="5448" t="s">
        <v>2630</v>
      </c>
      <c r="G266" s="5448" t="s">
        <v>28</v>
      </c>
      <c r="H266" s="5448" t="s">
        <v>28</v>
      </c>
      <c r="I266" s="5448" t="s">
        <v>858</v>
      </c>
    </row>
    <row customHeight="1" ht="11.25">
      <c r="A267" s="5448" t="s">
        <v>2248</v>
      </c>
      <c r="B267" s="5448" t="s">
        <v>16</v>
      </c>
      <c r="C267" s="5448" t="s">
        <v>2756</v>
      </c>
      <c r="D267" s="5448" t="s">
        <v>2757</v>
      </c>
      <c r="E267" s="5448" t="s">
        <v>2758</v>
      </c>
      <c r="F267" s="5448" t="s">
        <v>2416</v>
      </c>
      <c r="G267" s="5448" t="s">
        <v>28</v>
      </c>
      <c r="H267" s="5448" t="s">
        <v>28</v>
      </c>
      <c r="I267" s="5448" t="s">
        <v>858</v>
      </c>
    </row>
    <row customHeight="1" ht="11.25">
      <c r="A268" s="5448" t="s">
        <v>2248</v>
      </c>
      <c r="B268" s="5448" t="s">
        <v>16</v>
      </c>
      <c r="C268" s="5448" t="s">
        <v>2759</v>
      </c>
      <c r="D268" s="5448" t="s">
        <v>2760</v>
      </c>
      <c r="E268" s="5448" t="s">
        <v>2761</v>
      </c>
      <c r="F268" s="5448" t="s">
        <v>2330</v>
      </c>
      <c r="G268" s="5448" t="s">
        <v>28</v>
      </c>
      <c r="H268" s="5448" t="s">
        <v>28</v>
      </c>
      <c r="I268" s="5448" t="s">
        <v>858</v>
      </c>
    </row>
    <row customHeight="1" ht="11.25">
      <c r="A269" s="5448" t="s">
        <v>2248</v>
      </c>
      <c r="B269" s="5448" t="s">
        <v>16</v>
      </c>
      <c r="C269" s="5448" t="s">
        <v>2762</v>
      </c>
      <c r="D269" s="5448" t="s">
        <v>2763</v>
      </c>
      <c r="E269" s="5448" t="s">
        <v>2764</v>
      </c>
      <c r="F269" s="5448" t="s">
        <v>2459</v>
      </c>
      <c r="G269" s="5448" t="s">
        <v>28</v>
      </c>
      <c r="H269" s="5448" t="s">
        <v>28</v>
      </c>
      <c r="I269" s="5448" t="s">
        <v>858</v>
      </c>
    </row>
    <row customHeight="1" ht="11.25">
      <c r="A270" s="5448" t="s">
        <v>2248</v>
      </c>
      <c r="B270" s="5448" t="s">
        <v>16</v>
      </c>
      <c r="C270" s="5448" t="s">
        <v>2634</v>
      </c>
      <c r="D270" s="5448" t="s">
        <v>2635</v>
      </c>
      <c r="E270" s="5448" t="s">
        <v>2636</v>
      </c>
      <c r="F270" s="5448" t="s">
        <v>2326</v>
      </c>
      <c r="G270" s="5448" t="s">
        <v>28</v>
      </c>
      <c r="H270" s="5448" t="s">
        <v>28</v>
      </c>
      <c r="I270" s="5448" t="s">
        <v>858</v>
      </c>
    </row>
    <row customHeight="1" ht="11.25">
      <c r="A271" s="5448" t="s">
        <v>2248</v>
      </c>
      <c r="B271" s="5448" t="s">
        <v>16</v>
      </c>
      <c r="C271" s="5448" t="s">
        <v>2641</v>
      </c>
      <c r="D271" s="5448" t="s">
        <v>2642</v>
      </c>
      <c r="E271" s="5448" t="s">
        <v>2643</v>
      </c>
      <c r="F271" s="5448" t="s">
        <v>2644</v>
      </c>
      <c r="G271" s="5448" t="s">
        <v>28</v>
      </c>
      <c r="H271" s="5448" t="s">
        <v>28</v>
      </c>
      <c r="I271" s="5448" t="s">
        <v>858</v>
      </c>
    </row>
    <row customHeight="1" ht="11.25">
      <c r="A272" s="5448" t="s">
        <v>2248</v>
      </c>
      <c r="B272" s="5448" t="s">
        <v>16</v>
      </c>
      <c r="C272" s="5448" t="s">
        <v>2645</v>
      </c>
      <c r="D272" s="5448" t="s">
        <v>2646</v>
      </c>
      <c r="E272" s="5448" t="s">
        <v>2353</v>
      </c>
      <c r="F272" s="5448" t="s">
        <v>2647</v>
      </c>
      <c r="G272" s="5448" t="s">
        <v>28</v>
      </c>
      <c r="H272" s="5448" t="s">
        <v>28</v>
      </c>
      <c r="I272" s="5448" t="s">
        <v>858</v>
      </c>
    </row>
    <row customHeight="1" ht="11.25">
      <c r="A273" s="5448" t="s">
        <v>2248</v>
      </c>
      <c r="B273" s="5448" t="s">
        <v>16</v>
      </c>
      <c r="C273" s="5448" t="s">
        <v>2765</v>
      </c>
      <c r="D273" s="5448" t="s">
        <v>2766</v>
      </c>
      <c r="E273" s="5448" t="s">
        <v>2767</v>
      </c>
      <c r="F273" s="5448" t="s">
        <v>2326</v>
      </c>
      <c r="G273" s="5448" t="s">
        <v>28</v>
      </c>
      <c r="H273" s="5448" t="s">
        <v>28</v>
      </c>
      <c r="I273" s="5448" t="s">
        <v>911</v>
      </c>
    </row>
    <row customHeight="1" ht="11.25">
      <c r="A274" s="5448" t="s">
        <v>2248</v>
      </c>
      <c r="B274" s="5448" t="s">
        <v>16</v>
      </c>
      <c r="C274" s="5448" t="s">
        <v>13</v>
      </c>
      <c r="D274" s="5448" t="s">
        <v>48</v>
      </c>
      <c r="E274" s="5448" t="s">
        <v>51</v>
      </c>
      <c r="F274" s="5448" t="s">
        <v>53</v>
      </c>
      <c r="G274" s="5448" t="s">
        <v>28</v>
      </c>
      <c r="H274" s="5448" t="s">
        <v>28</v>
      </c>
      <c r="I274" s="5448" t="s">
        <v>911</v>
      </c>
    </row>
    <row customHeight="1" ht="11.25">
      <c r="A275" s="5448" t="s">
        <v>2248</v>
      </c>
      <c r="B275" s="5448" t="s">
        <v>16</v>
      </c>
      <c r="C275" s="5448" t="s">
        <v>2264</v>
      </c>
      <c r="D275" s="5448" t="s">
        <v>2265</v>
      </c>
      <c r="E275" s="5448" t="s">
        <v>2266</v>
      </c>
      <c r="F275" s="5448" t="s">
        <v>2267</v>
      </c>
      <c r="G275" s="5448" t="s">
        <v>28</v>
      </c>
      <c r="H275" s="5448" t="s">
        <v>28</v>
      </c>
      <c r="I275" s="5448" t="s">
        <v>911</v>
      </c>
    </row>
    <row customHeight="1" ht="11.25">
      <c r="A276" s="5448" t="s">
        <v>2248</v>
      </c>
      <c r="B276" s="5448" t="s">
        <v>16</v>
      </c>
      <c r="C276" s="5448" t="s">
        <v>2268</v>
      </c>
      <c r="D276" s="5448" t="s">
        <v>2269</v>
      </c>
      <c r="E276" s="5448" t="s">
        <v>2270</v>
      </c>
      <c r="F276" s="5448" t="s">
        <v>2271</v>
      </c>
      <c r="G276" s="5448" t="s">
        <v>2272</v>
      </c>
      <c r="H276" s="5448" t="s">
        <v>28</v>
      </c>
      <c r="I276" s="5448" t="s">
        <v>911</v>
      </c>
    </row>
    <row customHeight="1" ht="11.25">
      <c r="A277" s="5448" t="s">
        <v>2248</v>
      </c>
      <c r="B277" s="5448" t="s">
        <v>16</v>
      </c>
      <c r="C277" s="5448" t="s">
        <v>2273</v>
      </c>
      <c r="D277" s="5448" t="s">
        <v>2269</v>
      </c>
      <c r="E277" s="5448" t="s">
        <v>2270</v>
      </c>
      <c r="F277" s="5448" t="s">
        <v>2274</v>
      </c>
      <c r="G277" s="5448" t="s">
        <v>28</v>
      </c>
      <c r="H277" s="5448" t="s">
        <v>28</v>
      </c>
      <c r="I277" s="5448" t="s">
        <v>911</v>
      </c>
    </row>
    <row customHeight="1" ht="11.25">
      <c r="A278" s="5448" t="s">
        <v>2248</v>
      </c>
      <c r="B278" s="5448" t="s">
        <v>16</v>
      </c>
      <c r="C278" s="5448" t="s">
        <v>2279</v>
      </c>
      <c r="D278" s="5448" t="s">
        <v>2280</v>
      </c>
      <c r="E278" s="5448" t="s">
        <v>2281</v>
      </c>
      <c r="F278" s="5448" t="s">
        <v>2282</v>
      </c>
      <c r="G278" s="5448" t="s">
        <v>28</v>
      </c>
      <c r="H278" s="5448" t="s">
        <v>28</v>
      </c>
      <c r="I278" s="5448" t="s">
        <v>911</v>
      </c>
    </row>
    <row customHeight="1" ht="11.25">
      <c r="A279" s="5448" t="s">
        <v>2248</v>
      </c>
      <c r="B279" s="5448" t="s">
        <v>16</v>
      </c>
      <c r="C279" s="5448" t="s">
        <v>2654</v>
      </c>
      <c r="D279" s="5448" t="s">
        <v>2655</v>
      </c>
      <c r="E279" s="5448" t="s">
        <v>2656</v>
      </c>
      <c r="F279" s="5448" t="s">
        <v>2278</v>
      </c>
      <c r="G279" s="5448" t="s">
        <v>28</v>
      </c>
      <c r="H279" s="5448" t="s">
        <v>28</v>
      </c>
      <c r="I279" s="5448" t="s">
        <v>911</v>
      </c>
    </row>
    <row customHeight="1" ht="11.25">
      <c r="A280" s="5448" t="s">
        <v>2248</v>
      </c>
      <c r="B280" s="5448" t="s">
        <v>16</v>
      </c>
      <c r="C280" s="5448" t="s">
        <v>2298</v>
      </c>
      <c r="D280" s="5448" t="s">
        <v>2299</v>
      </c>
      <c r="E280" s="5448" t="s">
        <v>2300</v>
      </c>
      <c r="F280" s="5448" t="s">
        <v>2301</v>
      </c>
      <c r="G280" s="5448" t="s">
        <v>28</v>
      </c>
      <c r="H280" s="5448" t="s">
        <v>28</v>
      </c>
      <c r="I280" s="5448" t="s">
        <v>911</v>
      </c>
    </row>
    <row customHeight="1" ht="11.25">
      <c r="A281" s="5448" t="s">
        <v>2248</v>
      </c>
      <c r="B281" s="5448" t="s">
        <v>16</v>
      </c>
      <c r="C281" s="5448" t="s">
        <v>2305</v>
      </c>
      <c r="D281" s="5448" t="s">
        <v>2306</v>
      </c>
      <c r="E281" s="5448" t="s">
        <v>2307</v>
      </c>
      <c r="F281" s="5448" t="s">
        <v>2267</v>
      </c>
      <c r="G281" s="5448" t="s">
        <v>28</v>
      </c>
      <c r="H281" s="5448" t="s">
        <v>28</v>
      </c>
      <c r="I281" s="5448" t="s">
        <v>911</v>
      </c>
    </row>
    <row customHeight="1" ht="11.25">
      <c r="A282" s="5448" t="s">
        <v>2248</v>
      </c>
      <c r="B282" s="5448" t="s">
        <v>16</v>
      </c>
      <c r="C282" s="5448" t="s">
        <v>2660</v>
      </c>
      <c r="D282" s="5448" t="s">
        <v>2661</v>
      </c>
      <c r="E282" s="5448" t="s">
        <v>2662</v>
      </c>
      <c r="F282" s="5448" t="s">
        <v>2326</v>
      </c>
      <c r="G282" s="5448" t="s">
        <v>28</v>
      </c>
      <c r="H282" s="5448" t="s">
        <v>28</v>
      </c>
      <c r="I282" s="5448" t="s">
        <v>911</v>
      </c>
    </row>
    <row customHeight="1" ht="11.25">
      <c r="A283" s="5448" t="s">
        <v>2248</v>
      </c>
      <c r="B283" s="5448" t="s">
        <v>16</v>
      </c>
      <c r="C283" s="5448" t="s">
        <v>2308</v>
      </c>
      <c r="D283" s="5448" t="s">
        <v>2309</v>
      </c>
      <c r="E283" s="5448" t="s">
        <v>2310</v>
      </c>
      <c r="F283" s="5448" t="s">
        <v>2311</v>
      </c>
      <c r="G283" s="5448" t="s">
        <v>2312</v>
      </c>
      <c r="H283" s="5448" t="s">
        <v>28</v>
      </c>
      <c r="I283" s="5448" t="s">
        <v>911</v>
      </c>
    </row>
    <row customHeight="1" ht="11.25">
      <c r="A284" s="5448" t="s">
        <v>2248</v>
      </c>
      <c r="B284" s="5448" t="s">
        <v>16</v>
      </c>
      <c r="C284" s="5448" t="s">
        <v>2313</v>
      </c>
      <c r="D284" s="5448" t="s">
        <v>2314</v>
      </c>
      <c r="E284" s="5448" t="s">
        <v>2315</v>
      </c>
      <c r="F284" s="5448" t="s">
        <v>2316</v>
      </c>
      <c r="G284" s="5448" t="s">
        <v>28</v>
      </c>
      <c r="H284" s="5448" t="s">
        <v>28</v>
      </c>
      <c r="I284" s="5448" t="s">
        <v>911</v>
      </c>
    </row>
    <row customHeight="1" ht="11.25">
      <c r="A285" s="5448" t="s">
        <v>2248</v>
      </c>
      <c r="B285" s="5448" t="s">
        <v>16</v>
      </c>
      <c r="C285" s="5448" t="s">
        <v>2768</v>
      </c>
      <c r="D285" s="5448" t="s">
        <v>2769</v>
      </c>
      <c r="E285" s="5448" t="s">
        <v>2770</v>
      </c>
      <c r="F285" s="5448" t="s">
        <v>2326</v>
      </c>
      <c r="G285" s="5448" t="s">
        <v>28</v>
      </c>
      <c r="H285" s="5448" t="s">
        <v>28</v>
      </c>
      <c r="I285" s="5448" t="s">
        <v>911</v>
      </c>
    </row>
    <row customHeight="1" ht="11.25">
      <c r="A286" s="5448" t="s">
        <v>2248</v>
      </c>
      <c r="B286" s="5448" t="s">
        <v>16</v>
      </c>
      <c r="C286" s="5448" t="s">
        <v>2334</v>
      </c>
      <c r="D286" s="5448" t="s">
        <v>2335</v>
      </c>
      <c r="E286" s="5448" t="s">
        <v>2336</v>
      </c>
      <c r="F286" s="5448" t="s">
        <v>2337</v>
      </c>
      <c r="G286" s="5448" t="s">
        <v>28</v>
      </c>
      <c r="H286" s="5448" t="s">
        <v>28</v>
      </c>
      <c r="I286" s="5448" t="s">
        <v>911</v>
      </c>
    </row>
    <row customHeight="1" ht="11.25">
      <c r="A287" s="5448" t="s">
        <v>2248</v>
      </c>
      <c r="B287" s="5448" t="s">
        <v>16</v>
      </c>
      <c r="C287" s="5448" t="s">
        <v>2338</v>
      </c>
      <c r="D287" s="5448" t="s">
        <v>2339</v>
      </c>
      <c r="E287" s="5448" t="s">
        <v>2340</v>
      </c>
      <c r="F287" s="5448" t="s">
        <v>2341</v>
      </c>
      <c r="G287" s="5448" t="s">
        <v>28</v>
      </c>
      <c r="H287" s="5448" t="s">
        <v>28</v>
      </c>
      <c r="I287" s="5448" t="s">
        <v>911</v>
      </c>
    </row>
    <row customHeight="1" ht="11.25">
      <c r="A288" s="5448" t="s">
        <v>2248</v>
      </c>
      <c r="B288" s="5448" t="s">
        <v>16</v>
      </c>
      <c r="C288" s="5448" t="s">
        <v>2345</v>
      </c>
      <c r="D288" s="5448" t="s">
        <v>2346</v>
      </c>
      <c r="E288" s="5448" t="s">
        <v>2347</v>
      </c>
      <c r="F288" s="5448" t="s">
        <v>2282</v>
      </c>
      <c r="G288" s="5448" t="s">
        <v>28</v>
      </c>
      <c r="H288" s="5448" t="s">
        <v>28</v>
      </c>
      <c r="I288" s="5448" t="s">
        <v>911</v>
      </c>
    </row>
    <row customHeight="1" ht="11.25">
      <c r="A289" s="5448" t="s">
        <v>2248</v>
      </c>
      <c r="B289" s="5448" t="s">
        <v>16</v>
      </c>
      <c r="C289" s="5448" t="s">
        <v>2348</v>
      </c>
      <c r="D289" s="5448" t="s">
        <v>2349</v>
      </c>
      <c r="E289" s="5448" t="s">
        <v>2350</v>
      </c>
      <c r="F289" s="5448" t="s">
        <v>2282</v>
      </c>
      <c r="G289" s="5448" t="s">
        <v>28</v>
      </c>
      <c r="H289" s="5448" t="s">
        <v>28</v>
      </c>
      <c r="I289" s="5448" t="s">
        <v>911</v>
      </c>
    </row>
    <row customHeight="1" ht="11.25">
      <c r="A290" s="5448" t="s">
        <v>2248</v>
      </c>
      <c r="B290" s="5448" t="s">
        <v>16</v>
      </c>
      <c r="C290" s="5448" t="s">
        <v>2666</v>
      </c>
      <c r="D290" s="5448" t="s">
        <v>2667</v>
      </c>
      <c r="E290" s="5448" t="s">
        <v>2668</v>
      </c>
      <c r="F290" s="5448" t="s">
        <v>2278</v>
      </c>
      <c r="G290" s="5448" t="s">
        <v>28</v>
      </c>
      <c r="H290" s="5448" t="s">
        <v>28</v>
      </c>
      <c r="I290" s="5448" t="s">
        <v>911</v>
      </c>
    </row>
    <row customHeight="1" ht="11.25">
      <c r="A291" s="5448" t="s">
        <v>2248</v>
      </c>
      <c r="B291" s="5448" t="s">
        <v>16</v>
      </c>
      <c r="C291" s="5448" t="s">
        <v>2351</v>
      </c>
      <c r="D291" s="5448" t="s">
        <v>2352</v>
      </c>
      <c r="E291" s="5448" t="s">
        <v>2353</v>
      </c>
      <c r="F291" s="5448" t="s">
        <v>2354</v>
      </c>
      <c r="G291" s="5448" t="s">
        <v>28</v>
      </c>
      <c r="H291" s="5448" t="s">
        <v>28</v>
      </c>
      <c r="I291" s="5448" t="s">
        <v>911</v>
      </c>
    </row>
    <row customHeight="1" ht="11.25">
      <c r="A292" s="5448" t="s">
        <v>2248</v>
      </c>
      <c r="B292" s="5448" t="s">
        <v>16</v>
      </c>
      <c r="C292" s="5448" t="s">
        <v>2771</v>
      </c>
      <c r="D292" s="5448" t="s">
        <v>2772</v>
      </c>
      <c r="E292" s="5448" t="s">
        <v>2773</v>
      </c>
      <c r="F292" s="5448" t="s">
        <v>2433</v>
      </c>
      <c r="G292" s="5448" t="s">
        <v>28</v>
      </c>
      <c r="H292" s="5448" t="s">
        <v>28</v>
      </c>
      <c r="I292" s="5448" t="s">
        <v>911</v>
      </c>
    </row>
    <row customHeight="1" ht="11.25">
      <c r="A293" s="5448" t="s">
        <v>2248</v>
      </c>
      <c r="B293" s="5448" t="s">
        <v>16</v>
      </c>
      <c r="C293" s="5448" t="s">
        <v>2669</v>
      </c>
      <c r="D293" s="5448" t="s">
        <v>2670</v>
      </c>
      <c r="E293" s="5448" t="s">
        <v>2671</v>
      </c>
      <c r="F293" s="5448" t="s">
        <v>2282</v>
      </c>
      <c r="G293" s="5448" t="s">
        <v>28</v>
      </c>
      <c r="H293" s="5448" t="s">
        <v>28</v>
      </c>
      <c r="I293" s="5448" t="s">
        <v>911</v>
      </c>
    </row>
    <row customHeight="1" ht="11.25">
      <c r="A294" s="5448" t="s">
        <v>2248</v>
      </c>
      <c r="B294" s="5448" t="s">
        <v>16</v>
      </c>
      <c r="C294" s="5448" t="s">
        <v>2366</v>
      </c>
      <c r="D294" s="5448" t="s">
        <v>2367</v>
      </c>
      <c r="E294" s="5448" t="s">
        <v>2368</v>
      </c>
      <c r="F294" s="5448" t="s">
        <v>2369</v>
      </c>
      <c r="G294" s="5448" t="s">
        <v>28</v>
      </c>
      <c r="H294" s="5448" t="s">
        <v>28</v>
      </c>
      <c r="I294" s="5448" t="s">
        <v>911</v>
      </c>
    </row>
    <row customHeight="1" ht="11.25">
      <c r="A295" s="5448" t="s">
        <v>2248</v>
      </c>
      <c r="B295" s="5448" t="s">
        <v>16</v>
      </c>
      <c r="C295" s="5448" t="s">
        <v>2774</v>
      </c>
      <c r="D295" s="5448" t="s">
        <v>2775</v>
      </c>
      <c r="E295" s="5448" t="s">
        <v>2776</v>
      </c>
      <c r="F295" s="5448" t="s">
        <v>2369</v>
      </c>
      <c r="G295" s="5448" t="s">
        <v>28</v>
      </c>
      <c r="H295" s="5448" t="s">
        <v>28</v>
      </c>
      <c r="I295" s="5448" t="s">
        <v>911</v>
      </c>
    </row>
    <row customHeight="1" ht="11.25">
      <c r="A296" s="5448" t="s">
        <v>2248</v>
      </c>
      <c r="B296" s="5448" t="s">
        <v>16</v>
      </c>
      <c r="C296" s="5448" t="s">
        <v>2672</v>
      </c>
      <c r="D296" s="5448" t="s">
        <v>2673</v>
      </c>
      <c r="E296" s="5448" t="s">
        <v>2674</v>
      </c>
      <c r="F296" s="5448" t="s">
        <v>2330</v>
      </c>
      <c r="G296" s="5448" t="s">
        <v>28</v>
      </c>
      <c r="H296" s="5448" t="s">
        <v>28</v>
      </c>
      <c r="I296" s="5448" t="s">
        <v>911</v>
      </c>
    </row>
    <row customHeight="1" ht="11.25">
      <c r="A297" s="5448" t="s">
        <v>2248</v>
      </c>
      <c r="B297" s="5448" t="s">
        <v>16</v>
      </c>
      <c r="C297" s="5448" t="s">
        <v>2675</v>
      </c>
      <c r="D297" s="5448" t="s">
        <v>2676</v>
      </c>
      <c r="E297" s="5448" t="s">
        <v>2677</v>
      </c>
      <c r="F297" s="5448" t="s">
        <v>2369</v>
      </c>
      <c r="G297" s="5448" t="s">
        <v>28</v>
      </c>
      <c r="H297" s="5448" t="s">
        <v>28</v>
      </c>
      <c r="I297" s="5448" t="s">
        <v>911</v>
      </c>
    </row>
    <row customHeight="1" ht="11.25">
      <c r="A298" s="5448" t="s">
        <v>2248</v>
      </c>
      <c r="B298" s="5448" t="s">
        <v>16</v>
      </c>
      <c r="C298" s="5448" t="s">
        <v>2678</v>
      </c>
      <c r="D298" s="5448" t="s">
        <v>2679</v>
      </c>
      <c r="E298" s="5448" t="s">
        <v>2680</v>
      </c>
      <c r="F298" s="5448" t="s">
        <v>2369</v>
      </c>
      <c r="G298" s="5448" t="s">
        <v>28</v>
      </c>
      <c r="H298" s="5448" t="s">
        <v>28</v>
      </c>
      <c r="I298" s="5448" t="s">
        <v>911</v>
      </c>
    </row>
    <row customHeight="1" ht="11.25">
      <c r="A299" s="5448" t="s">
        <v>2248</v>
      </c>
      <c r="B299" s="5448" t="s">
        <v>16</v>
      </c>
      <c r="C299" s="5448" t="s">
        <v>2684</v>
      </c>
      <c r="D299" s="5448" t="s">
        <v>2685</v>
      </c>
      <c r="E299" s="5448" t="s">
        <v>2686</v>
      </c>
      <c r="F299" s="5448" t="s">
        <v>2330</v>
      </c>
      <c r="G299" s="5448" t="s">
        <v>28</v>
      </c>
      <c r="H299" s="5448" t="s">
        <v>28</v>
      </c>
      <c r="I299" s="5448" t="s">
        <v>911</v>
      </c>
    </row>
    <row customHeight="1" ht="11.25">
      <c r="A300" s="5448" t="s">
        <v>2248</v>
      </c>
      <c r="B300" s="5448" t="s">
        <v>16</v>
      </c>
      <c r="C300" s="5448" t="s">
        <v>2777</v>
      </c>
      <c r="D300" s="5448" t="s">
        <v>2778</v>
      </c>
      <c r="E300" s="5448" t="s">
        <v>2779</v>
      </c>
      <c r="F300" s="5448" t="s">
        <v>2330</v>
      </c>
      <c r="G300" s="5448" t="s">
        <v>28</v>
      </c>
      <c r="H300" s="5448" t="s">
        <v>28</v>
      </c>
      <c r="I300" s="5448" t="s">
        <v>911</v>
      </c>
    </row>
    <row customHeight="1" ht="11.25">
      <c r="A301" s="5448" t="s">
        <v>2248</v>
      </c>
      <c r="B301" s="5448" t="s">
        <v>16</v>
      </c>
      <c r="C301" s="5448" t="s">
        <v>2780</v>
      </c>
      <c r="D301" s="5448" t="s">
        <v>2781</v>
      </c>
      <c r="E301" s="5448" t="s">
        <v>2782</v>
      </c>
      <c r="F301" s="5448" t="s">
        <v>2369</v>
      </c>
      <c r="G301" s="5448" t="s">
        <v>28</v>
      </c>
      <c r="H301" s="5448" t="s">
        <v>28</v>
      </c>
      <c r="I301" s="5448" t="s">
        <v>911</v>
      </c>
    </row>
    <row customHeight="1" ht="11.25">
      <c r="A302" s="5448" t="s">
        <v>2248</v>
      </c>
      <c r="B302" s="5448" t="s">
        <v>16</v>
      </c>
      <c r="C302" s="5448" t="s">
        <v>2687</v>
      </c>
      <c r="D302" s="5448" t="s">
        <v>2688</v>
      </c>
      <c r="E302" s="5448" t="s">
        <v>2689</v>
      </c>
      <c r="F302" s="5448" t="s">
        <v>2369</v>
      </c>
      <c r="G302" s="5448" t="s">
        <v>28</v>
      </c>
      <c r="H302" s="5448" t="s">
        <v>28</v>
      </c>
      <c r="I302" s="5448" t="s">
        <v>911</v>
      </c>
    </row>
    <row customHeight="1" ht="11.25">
      <c r="A303" s="5448" t="s">
        <v>2248</v>
      </c>
      <c r="B303" s="5448" t="s">
        <v>16</v>
      </c>
      <c r="C303" s="5448" t="s">
        <v>28</v>
      </c>
      <c r="D303" s="5448" t="s">
        <v>2370</v>
      </c>
      <c r="E303" s="5448" t="s">
        <v>2371</v>
      </c>
      <c r="F303" s="5448" t="s">
        <v>2278</v>
      </c>
      <c r="G303" s="5448" t="s">
        <v>28</v>
      </c>
      <c r="H303" s="5448" t="s">
        <v>28</v>
      </c>
      <c r="I303" s="5448" t="s">
        <v>911</v>
      </c>
    </row>
    <row customHeight="1" ht="11.25">
      <c r="A304" s="5448" t="s">
        <v>2248</v>
      </c>
      <c r="B304" s="5448" t="s">
        <v>16</v>
      </c>
      <c r="C304" s="5448" t="s">
        <v>2690</v>
      </c>
      <c r="D304" s="5448" t="s">
        <v>2691</v>
      </c>
      <c r="E304" s="5448" t="s">
        <v>2692</v>
      </c>
      <c r="F304" s="5448" t="s">
        <v>2267</v>
      </c>
      <c r="G304" s="5448" t="s">
        <v>28</v>
      </c>
      <c r="H304" s="5448" t="s">
        <v>28</v>
      </c>
      <c r="I304" s="5448" t="s">
        <v>911</v>
      </c>
    </row>
    <row customHeight="1" ht="11.25">
      <c r="A305" s="5448" t="s">
        <v>2248</v>
      </c>
      <c r="B305" s="5448" t="s">
        <v>16</v>
      </c>
      <c r="C305" s="5448" t="s">
        <v>2783</v>
      </c>
      <c r="D305" s="5448" t="s">
        <v>2784</v>
      </c>
      <c r="E305" s="5448" t="s">
        <v>2785</v>
      </c>
      <c r="F305" s="5448" t="s">
        <v>2494</v>
      </c>
      <c r="G305" s="5448" t="s">
        <v>28</v>
      </c>
      <c r="H305" s="5448" t="s">
        <v>28</v>
      </c>
      <c r="I305" s="5448" t="s">
        <v>911</v>
      </c>
    </row>
    <row customHeight="1" ht="11.25">
      <c r="A306" s="5448" t="s">
        <v>2248</v>
      </c>
      <c r="B306" s="5448" t="s">
        <v>16</v>
      </c>
      <c r="C306" s="5448" t="s">
        <v>2380</v>
      </c>
      <c r="D306" s="5448" t="s">
        <v>2381</v>
      </c>
      <c r="E306" s="5448" t="s">
        <v>2382</v>
      </c>
      <c r="F306" s="5448" t="s">
        <v>2341</v>
      </c>
      <c r="G306" s="5448" t="s">
        <v>28</v>
      </c>
      <c r="H306" s="5448" t="s">
        <v>28</v>
      </c>
      <c r="I306" s="5448" t="s">
        <v>911</v>
      </c>
    </row>
    <row customHeight="1" ht="11.25">
      <c r="A307" s="5448" t="s">
        <v>2248</v>
      </c>
      <c r="B307" s="5448" t="s">
        <v>16</v>
      </c>
      <c r="C307" s="5448" t="s">
        <v>2693</v>
      </c>
      <c r="D307" s="5448" t="s">
        <v>2694</v>
      </c>
      <c r="E307" s="5448" t="s">
        <v>2695</v>
      </c>
      <c r="F307" s="5448" t="s">
        <v>2282</v>
      </c>
      <c r="G307" s="5448" t="s">
        <v>28</v>
      </c>
      <c r="H307" s="5448" t="s">
        <v>28</v>
      </c>
      <c r="I307" s="5448" t="s">
        <v>911</v>
      </c>
    </row>
    <row customHeight="1" ht="11.25">
      <c r="A308" s="5448" t="s">
        <v>2248</v>
      </c>
      <c r="B308" s="5448" t="s">
        <v>16</v>
      </c>
      <c r="C308" s="5448" t="s">
        <v>2390</v>
      </c>
      <c r="D308" s="5448" t="s">
        <v>2391</v>
      </c>
      <c r="E308" s="5448" t="s">
        <v>2392</v>
      </c>
      <c r="F308" s="5448" t="s">
        <v>53</v>
      </c>
      <c r="G308" s="5448" t="s">
        <v>28</v>
      </c>
      <c r="H308" s="5448" t="s">
        <v>28</v>
      </c>
      <c r="I308" s="5448" t="s">
        <v>911</v>
      </c>
    </row>
    <row customHeight="1" ht="11.25">
      <c r="A309" s="5448" t="s">
        <v>2248</v>
      </c>
      <c r="B309" s="5448" t="s">
        <v>16</v>
      </c>
      <c r="C309" s="5448" t="s">
        <v>2696</v>
      </c>
      <c r="D309" s="5448" t="s">
        <v>2697</v>
      </c>
      <c r="E309" s="5448" t="s">
        <v>2698</v>
      </c>
      <c r="F309" s="5448" t="s">
        <v>2361</v>
      </c>
      <c r="G309" s="5448" t="s">
        <v>2699</v>
      </c>
      <c r="H309" s="5448" t="s">
        <v>28</v>
      </c>
      <c r="I309" s="5448" t="s">
        <v>911</v>
      </c>
    </row>
    <row customHeight="1" ht="11.25">
      <c r="A310" s="5448" t="s">
        <v>2248</v>
      </c>
      <c r="B310" s="5448" t="s">
        <v>16</v>
      </c>
      <c r="C310" s="5448" t="s">
        <v>2405</v>
      </c>
      <c r="D310" s="5448" t="s">
        <v>2406</v>
      </c>
      <c r="E310" s="5448" t="s">
        <v>2407</v>
      </c>
      <c r="F310" s="5448" t="s">
        <v>2408</v>
      </c>
      <c r="G310" s="5448" t="s">
        <v>28</v>
      </c>
      <c r="H310" s="5448" t="s">
        <v>28</v>
      </c>
      <c r="I310" s="5448" t="s">
        <v>911</v>
      </c>
    </row>
    <row customHeight="1" ht="11.25">
      <c r="A311" s="5448" t="s">
        <v>2248</v>
      </c>
      <c r="B311" s="5448" t="s">
        <v>16</v>
      </c>
      <c r="C311" s="5448" t="s">
        <v>2409</v>
      </c>
      <c r="D311" s="5448" t="s">
        <v>2410</v>
      </c>
      <c r="E311" s="5448" t="s">
        <v>2411</v>
      </c>
      <c r="F311" s="5448" t="s">
        <v>2412</v>
      </c>
      <c r="G311" s="5448" t="s">
        <v>28</v>
      </c>
      <c r="H311" s="5448" t="s">
        <v>28</v>
      </c>
      <c r="I311" s="5448" t="s">
        <v>911</v>
      </c>
    </row>
    <row customHeight="1" ht="11.25">
      <c r="A312" s="5448" t="s">
        <v>2248</v>
      </c>
      <c r="B312" s="5448" t="s">
        <v>16</v>
      </c>
      <c r="C312" s="5448" t="s">
        <v>2417</v>
      </c>
      <c r="D312" s="5448" t="s">
        <v>2418</v>
      </c>
      <c r="E312" s="5448" t="s">
        <v>2419</v>
      </c>
      <c r="F312" s="5448" t="s">
        <v>2282</v>
      </c>
      <c r="G312" s="5448" t="s">
        <v>28</v>
      </c>
      <c r="H312" s="5448" t="s">
        <v>28</v>
      </c>
      <c r="I312" s="5448" t="s">
        <v>911</v>
      </c>
    </row>
    <row customHeight="1" ht="11.25">
      <c r="A313" s="5448" t="s">
        <v>2248</v>
      </c>
      <c r="B313" s="5448" t="s">
        <v>16</v>
      </c>
      <c r="C313" s="5448" t="s">
        <v>2430</v>
      </c>
      <c r="D313" s="5448" t="s">
        <v>2431</v>
      </c>
      <c r="E313" s="5448" t="s">
        <v>2432</v>
      </c>
      <c r="F313" s="5448" t="s">
        <v>2433</v>
      </c>
      <c r="G313" s="5448" t="s">
        <v>28</v>
      </c>
      <c r="H313" s="5448" t="s">
        <v>28</v>
      </c>
      <c r="I313" s="5448" t="s">
        <v>911</v>
      </c>
    </row>
    <row customHeight="1" ht="11.25">
      <c r="A314" s="5448" t="s">
        <v>2248</v>
      </c>
      <c r="B314" s="5448" t="s">
        <v>16</v>
      </c>
      <c r="C314" s="5448" t="s">
        <v>2440</v>
      </c>
      <c r="D314" s="5448" t="s">
        <v>2441</v>
      </c>
      <c r="E314" s="5448" t="s">
        <v>2442</v>
      </c>
      <c r="F314" s="5448" t="s">
        <v>2252</v>
      </c>
      <c r="G314" s="5448" t="s">
        <v>28</v>
      </c>
      <c r="H314" s="5448" t="s">
        <v>28</v>
      </c>
      <c r="I314" s="5448" t="s">
        <v>911</v>
      </c>
    </row>
    <row customHeight="1" ht="11.25">
      <c r="A315" s="5448" t="s">
        <v>2248</v>
      </c>
      <c r="B315" s="5448" t="s">
        <v>16</v>
      </c>
      <c r="C315" s="5448" t="s">
        <v>2443</v>
      </c>
      <c r="D315" s="5448" t="s">
        <v>2444</v>
      </c>
      <c r="E315" s="5448" t="s">
        <v>2371</v>
      </c>
      <c r="F315" s="5448" t="s">
        <v>2278</v>
      </c>
      <c r="G315" s="5448" t="s">
        <v>2445</v>
      </c>
      <c r="H315" s="5448" t="s">
        <v>28</v>
      </c>
      <c r="I315" s="5448" t="s">
        <v>911</v>
      </c>
    </row>
    <row customHeight="1" ht="11.25">
      <c r="A316" s="5448" t="s">
        <v>2248</v>
      </c>
      <c r="B316" s="5448" t="s">
        <v>16</v>
      </c>
      <c r="C316" s="5448" t="s">
        <v>2446</v>
      </c>
      <c r="D316" s="5448" t="s">
        <v>2447</v>
      </c>
      <c r="E316" s="5448" t="s">
        <v>2448</v>
      </c>
      <c r="F316" s="5448" t="s">
        <v>2449</v>
      </c>
      <c r="G316" s="5448" t="s">
        <v>28</v>
      </c>
      <c r="H316" s="5448" t="s">
        <v>28</v>
      </c>
      <c r="I316" s="5448" t="s">
        <v>911</v>
      </c>
    </row>
    <row customHeight="1" ht="11.25">
      <c r="A317" s="5448" t="s">
        <v>2248</v>
      </c>
      <c r="B317" s="5448" t="s">
        <v>16</v>
      </c>
      <c r="C317" s="5448" t="s">
        <v>2450</v>
      </c>
      <c r="D317" s="5448" t="s">
        <v>2451</v>
      </c>
      <c r="E317" s="5448" t="s">
        <v>2452</v>
      </c>
      <c r="F317" s="5448" t="s">
        <v>2267</v>
      </c>
      <c r="G317" s="5448" t="s">
        <v>28</v>
      </c>
      <c r="H317" s="5448" t="s">
        <v>28</v>
      </c>
      <c r="I317" s="5448" t="s">
        <v>911</v>
      </c>
    </row>
    <row customHeight="1" ht="11.25">
      <c r="A318" s="5448" t="s">
        <v>2248</v>
      </c>
      <c r="B318" s="5448" t="s">
        <v>16</v>
      </c>
      <c r="C318" s="5448" t="s">
        <v>2700</v>
      </c>
      <c r="D318" s="5448" t="s">
        <v>2701</v>
      </c>
      <c r="E318" s="5448" t="s">
        <v>2702</v>
      </c>
      <c r="F318" s="5448" t="s">
        <v>2361</v>
      </c>
      <c r="G318" s="5448" t="s">
        <v>28</v>
      </c>
      <c r="H318" s="5448" t="s">
        <v>28</v>
      </c>
      <c r="I318" s="5448" t="s">
        <v>911</v>
      </c>
    </row>
    <row customHeight="1" ht="11.25">
      <c r="A319" s="5448" t="s">
        <v>2248</v>
      </c>
      <c r="B319" s="5448" t="s">
        <v>16</v>
      </c>
      <c r="C319" s="5448" t="s">
        <v>2703</v>
      </c>
      <c r="D319" s="5448" t="s">
        <v>2704</v>
      </c>
      <c r="E319" s="5448" t="s">
        <v>2705</v>
      </c>
      <c r="F319" s="5448" t="s">
        <v>2433</v>
      </c>
      <c r="G319" s="5448" t="s">
        <v>28</v>
      </c>
      <c r="H319" s="5448" t="s">
        <v>28</v>
      </c>
      <c r="I319" s="5448" t="s">
        <v>911</v>
      </c>
    </row>
    <row customHeight="1" ht="11.25">
      <c r="A320" s="5448" t="s">
        <v>2248</v>
      </c>
      <c r="B320" s="5448" t="s">
        <v>16</v>
      </c>
      <c r="C320" s="5448" t="s">
        <v>2709</v>
      </c>
      <c r="D320" s="5448" t="s">
        <v>2710</v>
      </c>
      <c r="E320" s="5448" t="s">
        <v>2711</v>
      </c>
      <c r="F320" s="5448" t="s">
        <v>2278</v>
      </c>
      <c r="G320" s="5448" t="s">
        <v>28</v>
      </c>
      <c r="H320" s="5448" t="s">
        <v>28</v>
      </c>
      <c r="I320" s="5448" t="s">
        <v>911</v>
      </c>
    </row>
    <row customHeight="1" ht="11.25">
      <c r="A321" s="5448" t="s">
        <v>2248</v>
      </c>
      <c r="B321" s="5448" t="s">
        <v>16</v>
      </c>
      <c r="C321" s="5448" t="s">
        <v>2712</v>
      </c>
      <c r="D321" s="5448" t="s">
        <v>2713</v>
      </c>
      <c r="E321" s="5448" t="s">
        <v>2714</v>
      </c>
      <c r="F321" s="5448" t="s">
        <v>2263</v>
      </c>
      <c r="G321" s="5448" t="s">
        <v>28</v>
      </c>
      <c r="H321" s="5448" t="s">
        <v>28</v>
      </c>
      <c r="I321" s="5448" t="s">
        <v>911</v>
      </c>
    </row>
    <row customHeight="1" ht="11.25">
      <c r="A322" s="5448" t="s">
        <v>2248</v>
      </c>
      <c r="B322" s="5448" t="s">
        <v>16</v>
      </c>
      <c r="C322" s="5448" t="s">
        <v>2715</v>
      </c>
      <c r="D322" s="5448" t="s">
        <v>2716</v>
      </c>
      <c r="E322" s="5448" t="s">
        <v>2717</v>
      </c>
      <c r="F322" s="5448" t="s">
        <v>53</v>
      </c>
      <c r="G322" s="5448" t="s">
        <v>28</v>
      </c>
      <c r="H322" s="5448" t="s">
        <v>28</v>
      </c>
      <c r="I322" s="5448" t="s">
        <v>911</v>
      </c>
    </row>
    <row customHeight="1" ht="11.25">
      <c r="A323" s="5448" t="s">
        <v>2248</v>
      </c>
      <c r="B323" s="5448" t="s">
        <v>16</v>
      </c>
      <c r="C323" s="5448" t="s">
        <v>2718</v>
      </c>
      <c r="D323" s="5448" t="s">
        <v>2719</v>
      </c>
      <c r="E323" s="5448" t="s">
        <v>2720</v>
      </c>
      <c r="F323" s="5448" t="s">
        <v>2630</v>
      </c>
      <c r="G323" s="5448" t="s">
        <v>28</v>
      </c>
      <c r="H323" s="5448" t="s">
        <v>28</v>
      </c>
      <c r="I323" s="5448" t="s">
        <v>911</v>
      </c>
    </row>
    <row customHeight="1" ht="11.25">
      <c r="A324" s="5448" t="s">
        <v>2248</v>
      </c>
      <c r="B324" s="5448" t="s">
        <v>16</v>
      </c>
      <c r="C324" s="5448" t="s">
        <v>2721</v>
      </c>
      <c r="D324" s="5448" t="s">
        <v>2722</v>
      </c>
      <c r="E324" s="5448" t="s">
        <v>2723</v>
      </c>
      <c r="F324" s="5448" t="s">
        <v>2278</v>
      </c>
      <c r="G324" s="5448" t="s">
        <v>28</v>
      </c>
      <c r="H324" s="5448" t="s">
        <v>28</v>
      </c>
      <c r="I324" s="5448" t="s">
        <v>911</v>
      </c>
    </row>
    <row customHeight="1" ht="11.25">
      <c r="A325" s="5448" t="s">
        <v>2248</v>
      </c>
      <c r="B325" s="5448" t="s">
        <v>16</v>
      </c>
      <c r="C325" s="5448" t="s">
        <v>2724</v>
      </c>
      <c r="D325" s="5448" t="s">
        <v>2725</v>
      </c>
      <c r="E325" s="5448" t="s">
        <v>2726</v>
      </c>
      <c r="F325" s="5448" t="s">
        <v>2727</v>
      </c>
      <c r="G325" s="5448" t="s">
        <v>28</v>
      </c>
      <c r="H325" s="5448" t="s">
        <v>28</v>
      </c>
      <c r="I325" s="5448" t="s">
        <v>911</v>
      </c>
    </row>
    <row customHeight="1" ht="11.25">
      <c r="A326" s="5448" t="s">
        <v>2248</v>
      </c>
      <c r="B326" s="5448" t="s">
        <v>16</v>
      </c>
      <c r="C326" s="5448" t="s">
        <v>2728</v>
      </c>
      <c r="D326" s="5448" t="s">
        <v>2729</v>
      </c>
      <c r="E326" s="5448" t="s">
        <v>2730</v>
      </c>
      <c r="F326" s="5448" t="s">
        <v>53</v>
      </c>
      <c r="G326" s="5448" t="s">
        <v>28</v>
      </c>
      <c r="H326" s="5448" t="s">
        <v>28</v>
      </c>
      <c r="I326" s="5448" t="s">
        <v>911</v>
      </c>
    </row>
    <row customHeight="1" ht="11.25">
      <c r="A327" s="5448" t="s">
        <v>2248</v>
      </c>
      <c r="B327" s="5448" t="s">
        <v>16</v>
      </c>
      <c r="C327" s="5448" t="s">
        <v>2786</v>
      </c>
      <c r="D327" s="5448" t="s">
        <v>2787</v>
      </c>
      <c r="E327" s="5448" t="s">
        <v>2788</v>
      </c>
      <c r="F327" s="5448" t="s">
        <v>2490</v>
      </c>
      <c r="G327" s="5448" t="s">
        <v>28</v>
      </c>
      <c r="H327" s="5448" t="s">
        <v>28</v>
      </c>
      <c r="I327" s="5448" t="s">
        <v>911</v>
      </c>
    </row>
    <row customHeight="1" ht="11.25">
      <c r="A328" s="5448" t="s">
        <v>2248</v>
      </c>
      <c r="B328" s="5448" t="s">
        <v>16</v>
      </c>
      <c r="C328" s="5448" t="s">
        <v>2527</v>
      </c>
      <c r="D328" s="5448" t="s">
        <v>2528</v>
      </c>
      <c r="E328" s="5448" t="s">
        <v>2529</v>
      </c>
      <c r="F328" s="5448" t="s">
        <v>2330</v>
      </c>
      <c r="G328" s="5448" t="s">
        <v>28</v>
      </c>
      <c r="H328" s="5448" t="s">
        <v>28</v>
      </c>
      <c r="I328" s="5448" t="s">
        <v>911</v>
      </c>
    </row>
    <row customHeight="1" ht="11.25">
      <c r="A329" s="5448" t="s">
        <v>2248</v>
      </c>
      <c r="B329" s="5448" t="s">
        <v>16</v>
      </c>
      <c r="C329" s="5448" t="s">
        <v>2542</v>
      </c>
      <c r="D329" s="5448" t="s">
        <v>2543</v>
      </c>
      <c r="E329" s="5448" t="s">
        <v>2544</v>
      </c>
      <c r="F329" s="5448" t="s">
        <v>2433</v>
      </c>
      <c r="G329" s="5448" t="s">
        <v>28</v>
      </c>
      <c r="H329" s="5448" t="s">
        <v>28</v>
      </c>
      <c r="I329" s="5448" t="s">
        <v>911</v>
      </c>
    </row>
    <row customHeight="1" ht="11.25">
      <c r="A330" s="5448" t="s">
        <v>2248</v>
      </c>
      <c r="B330" s="5448" t="s">
        <v>16</v>
      </c>
      <c r="C330" s="5448" t="s">
        <v>2789</v>
      </c>
      <c r="D330" s="5448" t="s">
        <v>2790</v>
      </c>
      <c r="E330" s="5448" t="s">
        <v>2791</v>
      </c>
      <c r="F330" s="5448" t="s">
        <v>2267</v>
      </c>
      <c r="G330" s="5448" t="s">
        <v>28</v>
      </c>
      <c r="H330" s="5448" t="s">
        <v>28</v>
      </c>
      <c r="I330" s="5448" t="s">
        <v>911</v>
      </c>
    </row>
    <row customHeight="1" ht="11.25">
      <c r="A331" s="5448" t="s">
        <v>2248</v>
      </c>
      <c r="B331" s="5448" t="s">
        <v>16</v>
      </c>
      <c r="C331" s="5448" t="s">
        <v>2792</v>
      </c>
      <c r="D331" s="5448" t="s">
        <v>2793</v>
      </c>
      <c r="E331" s="5448" t="s">
        <v>2794</v>
      </c>
      <c r="F331" s="5448" t="s">
        <v>2267</v>
      </c>
      <c r="G331" s="5448" t="s">
        <v>28</v>
      </c>
      <c r="H331" s="5448" t="s">
        <v>28</v>
      </c>
      <c r="I331" s="5448" t="s">
        <v>911</v>
      </c>
    </row>
    <row customHeight="1" ht="11.25">
      <c r="A332" s="5448" t="s">
        <v>2248</v>
      </c>
      <c r="B332" s="5448" t="s">
        <v>16</v>
      </c>
      <c r="C332" s="5448" t="s">
        <v>2795</v>
      </c>
      <c r="D332" s="5448" t="s">
        <v>2796</v>
      </c>
      <c r="E332" s="5448" t="s">
        <v>2797</v>
      </c>
      <c r="F332" s="5448" t="s">
        <v>53</v>
      </c>
      <c r="G332" s="5448" t="s">
        <v>28</v>
      </c>
      <c r="H332" s="5448" t="s">
        <v>28</v>
      </c>
      <c r="I332" s="5448" t="s">
        <v>911</v>
      </c>
    </row>
    <row customHeight="1" ht="11.25">
      <c r="A333" s="5448" t="s">
        <v>2248</v>
      </c>
      <c r="B333" s="5448" t="s">
        <v>16</v>
      </c>
      <c r="C333" s="5448" t="s">
        <v>2740</v>
      </c>
      <c r="D333" s="5448" t="s">
        <v>2741</v>
      </c>
      <c r="E333" s="5448" t="s">
        <v>2742</v>
      </c>
      <c r="F333" s="5448" t="s">
        <v>53</v>
      </c>
      <c r="G333" s="5448" t="s">
        <v>28</v>
      </c>
      <c r="H333" s="5448" t="s">
        <v>28</v>
      </c>
      <c r="I333" s="5448" t="s">
        <v>911</v>
      </c>
    </row>
    <row customHeight="1" ht="11.25">
      <c r="A334" s="5448" t="s">
        <v>2248</v>
      </c>
      <c r="B334" s="5448" t="s">
        <v>16</v>
      </c>
      <c r="C334" s="5448" t="s">
        <v>2600</v>
      </c>
      <c r="D334" s="5448" t="s">
        <v>2601</v>
      </c>
      <c r="E334" s="5448" t="s">
        <v>2602</v>
      </c>
      <c r="F334" s="5448" t="s">
        <v>2361</v>
      </c>
      <c r="G334" s="5448" t="s">
        <v>28</v>
      </c>
      <c r="H334" s="5448" t="s">
        <v>28</v>
      </c>
      <c r="I334" s="5448" t="s">
        <v>911</v>
      </c>
    </row>
    <row customHeight="1" ht="11.25">
      <c r="A335" s="5448" t="s">
        <v>2248</v>
      </c>
      <c r="B335" s="5448" t="s">
        <v>16</v>
      </c>
      <c r="C335" s="5448" t="s">
        <v>2612</v>
      </c>
      <c r="D335" s="5448" t="s">
        <v>2613</v>
      </c>
      <c r="E335" s="5448" t="s">
        <v>2614</v>
      </c>
      <c r="F335" s="5448" t="s">
        <v>2615</v>
      </c>
      <c r="G335" s="5448" t="s">
        <v>28</v>
      </c>
      <c r="H335" s="5448" t="s">
        <v>28</v>
      </c>
      <c r="I335" s="5448" t="s">
        <v>911</v>
      </c>
    </row>
    <row customHeight="1" ht="11.25">
      <c r="A336" s="5448" t="s">
        <v>2248</v>
      </c>
      <c r="B336" s="5448" t="s">
        <v>16</v>
      </c>
      <c r="C336" s="5448" t="s">
        <v>2750</v>
      </c>
      <c r="D336" s="5448" t="s">
        <v>2751</v>
      </c>
      <c r="E336" s="5448" t="s">
        <v>2752</v>
      </c>
      <c r="F336" s="5448" t="s">
        <v>2282</v>
      </c>
      <c r="G336" s="5448" t="s">
        <v>28</v>
      </c>
      <c r="H336" s="5448" t="s">
        <v>28</v>
      </c>
      <c r="I336" s="5448" t="s">
        <v>911</v>
      </c>
    </row>
    <row customHeight="1" ht="11.25">
      <c r="A337" s="5448" t="s">
        <v>2248</v>
      </c>
      <c r="B337" s="5448" t="s">
        <v>16</v>
      </c>
      <c r="C337" s="5448" t="s">
        <v>2753</v>
      </c>
      <c r="D337" s="5448" t="s">
        <v>2754</v>
      </c>
      <c r="E337" s="5448" t="s">
        <v>2755</v>
      </c>
      <c r="F337" s="5448" t="s">
        <v>2330</v>
      </c>
      <c r="G337" s="5448" t="s">
        <v>28</v>
      </c>
      <c r="H337" s="5448" t="s">
        <v>28</v>
      </c>
      <c r="I337" s="5448" t="s">
        <v>911</v>
      </c>
    </row>
    <row customHeight="1" ht="11.25">
      <c r="A338" s="5448" t="s">
        <v>2248</v>
      </c>
      <c r="B338" s="5448" t="s">
        <v>16</v>
      </c>
      <c r="C338" s="5448" t="s">
        <v>2625</v>
      </c>
      <c r="D338" s="5448" t="s">
        <v>2626</v>
      </c>
      <c r="E338" s="5448" t="s">
        <v>2627</v>
      </c>
      <c r="F338" s="5448" t="s">
        <v>2330</v>
      </c>
      <c r="G338" s="5448" t="s">
        <v>28</v>
      </c>
      <c r="H338" s="5448" t="s">
        <v>28</v>
      </c>
      <c r="I338" s="5448" t="s">
        <v>911</v>
      </c>
    </row>
    <row customHeight="1" ht="11.25">
      <c r="A339" s="5448" t="s">
        <v>2248</v>
      </c>
      <c r="B339" s="5448" t="s">
        <v>16</v>
      </c>
      <c r="C339" s="5448" t="s">
        <v>2628</v>
      </c>
      <c r="D339" s="5448" t="s">
        <v>2629</v>
      </c>
      <c r="E339" s="5448" t="s">
        <v>2353</v>
      </c>
      <c r="F339" s="5448" t="s">
        <v>2630</v>
      </c>
      <c r="G339" s="5448" t="s">
        <v>28</v>
      </c>
      <c r="H339" s="5448" t="s">
        <v>28</v>
      </c>
      <c r="I339" s="5448" t="s">
        <v>911</v>
      </c>
    </row>
    <row customHeight="1" ht="11.25">
      <c r="A340" s="5448" t="s">
        <v>2248</v>
      </c>
      <c r="B340" s="5448" t="s">
        <v>16</v>
      </c>
      <c r="C340" s="5448" t="s">
        <v>2756</v>
      </c>
      <c r="D340" s="5448" t="s">
        <v>2757</v>
      </c>
      <c r="E340" s="5448" t="s">
        <v>2758</v>
      </c>
      <c r="F340" s="5448" t="s">
        <v>2416</v>
      </c>
      <c r="G340" s="5448" t="s">
        <v>28</v>
      </c>
      <c r="H340" s="5448" t="s">
        <v>28</v>
      </c>
      <c r="I340" s="5448" t="s">
        <v>911</v>
      </c>
    </row>
    <row customHeight="1" ht="11.25">
      <c r="A341" s="5448" t="s">
        <v>2248</v>
      </c>
      <c r="B341" s="5448" t="s">
        <v>16</v>
      </c>
      <c r="C341" s="5448" t="s">
        <v>2759</v>
      </c>
      <c r="D341" s="5448" t="s">
        <v>2760</v>
      </c>
      <c r="E341" s="5448" t="s">
        <v>2761</v>
      </c>
      <c r="F341" s="5448" t="s">
        <v>2330</v>
      </c>
      <c r="G341" s="5448" t="s">
        <v>28</v>
      </c>
      <c r="H341" s="5448" t="s">
        <v>28</v>
      </c>
      <c r="I341" s="5448" t="s">
        <v>911</v>
      </c>
    </row>
    <row customHeight="1" ht="11.25">
      <c r="A342" s="5448" t="s">
        <v>2248</v>
      </c>
      <c r="B342" s="5448" t="s">
        <v>16</v>
      </c>
      <c r="C342" s="5448" t="s">
        <v>2762</v>
      </c>
      <c r="D342" s="5448" t="s">
        <v>2763</v>
      </c>
      <c r="E342" s="5448" t="s">
        <v>2764</v>
      </c>
      <c r="F342" s="5448" t="s">
        <v>2459</v>
      </c>
      <c r="G342" s="5448" t="s">
        <v>28</v>
      </c>
      <c r="H342" s="5448" t="s">
        <v>28</v>
      </c>
      <c r="I342" s="5448" t="s">
        <v>911</v>
      </c>
    </row>
    <row customHeight="1" ht="11.25">
      <c r="A343" s="5448" t="s">
        <v>2248</v>
      </c>
      <c r="B343" s="5448" t="s">
        <v>16</v>
      </c>
      <c r="C343" s="5448" t="s">
        <v>2641</v>
      </c>
      <c r="D343" s="5448" t="s">
        <v>2642</v>
      </c>
      <c r="E343" s="5448" t="s">
        <v>2643</v>
      </c>
      <c r="F343" s="5448" t="s">
        <v>2644</v>
      </c>
      <c r="G343" s="5448" t="s">
        <v>28</v>
      </c>
      <c r="H343" s="5448" t="s">
        <v>28</v>
      </c>
      <c r="I343" s="5448" t="s">
        <v>911</v>
      </c>
    </row>
    <row customHeight="1" ht="11.25">
      <c r="A344" s="5448" t="s">
        <v>2248</v>
      </c>
      <c r="B344" s="5448" t="s">
        <v>16</v>
      </c>
      <c r="C344" s="5448" t="s">
        <v>2645</v>
      </c>
      <c r="D344" s="5448" t="s">
        <v>2646</v>
      </c>
      <c r="E344" s="5448" t="s">
        <v>2353</v>
      </c>
      <c r="F344" s="5448" t="s">
        <v>2647</v>
      </c>
      <c r="G344" s="5448" t="s">
        <v>28</v>
      </c>
      <c r="H344" s="5448" t="s">
        <v>28</v>
      </c>
      <c r="I344" s="5448" t="s">
        <v>911</v>
      </c>
    </row>
    <row customHeight="1" ht="11.25">
      <c r="A345" s="5448" t="s">
        <v>2248</v>
      </c>
      <c r="B345" s="5448" t="s">
        <v>16</v>
      </c>
      <c r="C345" s="5448" t="s">
        <v>2798</v>
      </c>
      <c r="D345" s="5448" t="s">
        <v>2799</v>
      </c>
      <c r="E345" s="5448" t="s">
        <v>2800</v>
      </c>
      <c r="F345" s="5448" t="s">
        <v>2263</v>
      </c>
      <c r="G345" s="5448" t="s">
        <v>28</v>
      </c>
      <c r="H345" s="5448" t="s">
        <v>28</v>
      </c>
      <c r="I345" s="5448" t="s">
        <v>1620</v>
      </c>
    </row>
    <row customHeight="1" ht="11.25">
      <c r="A346" s="5448" t="s">
        <v>2248</v>
      </c>
      <c r="B346" s="5448" t="s">
        <v>16</v>
      </c>
      <c r="C346" s="5448" t="s">
        <v>2801</v>
      </c>
      <c r="D346" s="5448" t="s">
        <v>2802</v>
      </c>
      <c r="E346" s="5448" t="s">
        <v>2803</v>
      </c>
      <c r="F346" s="5448" t="s">
        <v>2263</v>
      </c>
      <c r="G346" s="5448" t="s">
        <v>28</v>
      </c>
      <c r="H346" s="5448" t="s">
        <v>28</v>
      </c>
      <c r="I346" s="5448" t="s">
        <v>1620</v>
      </c>
    </row>
    <row customHeight="1" ht="11.25">
      <c r="A347" s="5448" t="s">
        <v>2248</v>
      </c>
      <c r="B347" s="5448" t="s">
        <v>16</v>
      </c>
      <c r="C347" s="5448" t="s">
        <v>2804</v>
      </c>
      <c r="D347" s="5448" t="s">
        <v>2805</v>
      </c>
      <c r="E347" s="5448" t="s">
        <v>2806</v>
      </c>
      <c r="F347" s="5448" t="s">
        <v>580</v>
      </c>
      <c r="G347" s="5448" t="s">
        <v>28</v>
      </c>
      <c r="H347" s="5448" t="s">
        <v>28</v>
      </c>
      <c r="I347" s="5448" t="s">
        <v>1620</v>
      </c>
    </row>
    <row customHeight="1" ht="11.25">
      <c r="A348" s="5448" t="s">
        <v>2248</v>
      </c>
      <c r="B348" s="5448" t="s">
        <v>16</v>
      </c>
      <c r="C348" s="5448" t="s">
        <v>2807</v>
      </c>
      <c r="D348" s="5448" t="s">
        <v>2808</v>
      </c>
      <c r="E348" s="5448" t="s">
        <v>2809</v>
      </c>
      <c r="F348" s="5448" t="s">
        <v>580</v>
      </c>
      <c r="G348" s="5448" t="s">
        <v>28</v>
      </c>
      <c r="H348" s="5448" t="s">
        <v>28</v>
      </c>
      <c r="I348" s="5448" t="s">
        <v>1620</v>
      </c>
    </row>
    <row customHeight="1" ht="11.25">
      <c r="A349" s="5448" t="s">
        <v>2248</v>
      </c>
      <c r="B349" s="5448" t="s">
        <v>16</v>
      </c>
      <c r="C349" s="5448" t="s">
        <v>28</v>
      </c>
      <c r="D349" s="5448" t="s">
        <v>2370</v>
      </c>
      <c r="E349" s="5448" t="s">
        <v>2371</v>
      </c>
      <c r="F349" s="5448" t="s">
        <v>2278</v>
      </c>
      <c r="G349" s="5448" t="s">
        <v>28</v>
      </c>
      <c r="H349" s="5448" t="s">
        <v>28</v>
      </c>
      <c r="I349" s="5448" t="s">
        <v>1620</v>
      </c>
    </row>
    <row customHeight="1" ht="11.25">
      <c r="A350" s="5448" t="s">
        <v>2248</v>
      </c>
      <c r="B350" s="5448" t="s">
        <v>16</v>
      </c>
      <c r="C350" s="5448" t="s">
        <v>2372</v>
      </c>
      <c r="D350" s="5448" t="s">
        <v>2373</v>
      </c>
      <c r="E350" s="5448" t="s">
        <v>2374</v>
      </c>
      <c r="F350" s="5448" t="s">
        <v>2375</v>
      </c>
      <c r="G350" s="5448" t="s">
        <v>28</v>
      </c>
      <c r="H350" s="5448" t="s">
        <v>28</v>
      </c>
      <c r="I350" s="5448" t="s">
        <v>1620</v>
      </c>
    </row>
    <row customHeight="1" ht="11.25">
      <c r="A351" s="5448" t="s">
        <v>2248</v>
      </c>
      <c r="B351" s="5448" t="s">
        <v>16</v>
      </c>
      <c r="C351" s="5448" t="s">
        <v>2783</v>
      </c>
      <c r="D351" s="5448" t="s">
        <v>2784</v>
      </c>
      <c r="E351" s="5448" t="s">
        <v>2785</v>
      </c>
      <c r="F351" s="5448" t="s">
        <v>2494</v>
      </c>
      <c r="G351" s="5448" t="s">
        <v>28</v>
      </c>
      <c r="H351" s="5448" t="s">
        <v>28</v>
      </c>
      <c r="I351" s="5448" t="s">
        <v>1620</v>
      </c>
    </row>
    <row customHeight="1" ht="11.25">
      <c r="A352" s="5448" t="s">
        <v>2248</v>
      </c>
      <c r="B352" s="5448" t="s">
        <v>16</v>
      </c>
      <c r="C352" s="5448" t="s">
        <v>2380</v>
      </c>
      <c r="D352" s="5448" t="s">
        <v>2381</v>
      </c>
      <c r="E352" s="5448" t="s">
        <v>2382</v>
      </c>
      <c r="F352" s="5448" t="s">
        <v>2341</v>
      </c>
      <c r="G352" s="5448" t="s">
        <v>28</v>
      </c>
      <c r="H352" s="5448" t="s">
        <v>28</v>
      </c>
      <c r="I352" s="5448" t="s">
        <v>1620</v>
      </c>
    </row>
    <row customHeight="1" ht="11.25">
      <c r="A353" s="5448" t="s">
        <v>2248</v>
      </c>
      <c r="B353" s="5448" t="s">
        <v>16</v>
      </c>
      <c r="C353" s="5448" t="s">
        <v>2383</v>
      </c>
      <c r="D353" s="5448" t="s">
        <v>2384</v>
      </c>
      <c r="E353" s="5448" t="s">
        <v>2385</v>
      </c>
      <c r="F353" s="5448" t="s">
        <v>2386</v>
      </c>
      <c r="G353" s="5448" t="s">
        <v>28</v>
      </c>
      <c r="H353" s="5448" t="s">
        <v>28</v>
      </c>
      <c r="I353" s="5448" t="s">
        <v>1620</v>
      </c>
    </row>
    <row customHeight="1" ht="11.25">
      <c r="A354" s="5448" t="s">
        <v>2248</v>
      </c>
      <c r="B354" s="5448" t="s">
        <v>16</v>
      </c>
      <c r="C354" s="5448" t="s">
        <v>2440</v>
      </c>
      <c r="D354" s="5448" t="s">
        <v>2441</v>
      </c>
      <c r="E354" s="5448" t="s">
        <v>2442</v>
      </c>
      <c r="F354" s="5448" t="s">
        <v>2252</v>
      </c>
      <c r="G354" s="5448" t="s">
        <v>28</v>
      </c>
      <c r="H354" s="5448" t="s">
        <v>28</v>
      </c>
      <c r="I354" s="5448" t="s">
        <v>1620</v>
      </c>
    </row>
    <row customHeight="1" ht="11.25">
      <c r="A355" s="5448" t="s">
        <v>2248</v>
      </c>
      <c r="B355" s="5448" t="s">
        <v>16</v>
      </c>
      <c r="C355" s="5448" t="s">
        <v>2810</v>
      </c>
      <c r="D355" s="5448" t="s">
        <v>2811</v>
      </c>
      <c r="E355" s="5448" t="s">
        <v>2812</v>
      </c>
      <c r="F355" s="5448" t="s">
        <v>2433</v>
      </c>
      <c r="G355" s="5448" t="s">
        <v>28</v>
      </c>
      <c r="H355" s="5448" t="s">
        <v>28</v>
      </c>
      <c r="I355" s="5448" t="s">
        <v>1620</v>
      </c>
    </row>
    <row customHeight="1" ht="11.25">
      <c r="A356" s="5448" t="s">
        <v>2248</v>
      </c>
      <c r="B356" s="5448" t="s">
        <v>16</v>
      </c>
      <c r="C356" s="5448" t="s">
        <v>2813</v>
      </c>
      <c r="D356" s="5448" t="s">
        <v>2814</v>
      </c>
      <c r="E356" s="5448" t="s">
        <v>2815</v>
      </c>
      <c r="F356" s="5448" t="s">
        <v>2816</v>
      </c>
      <c r="G356" s="5448" t="s">
        <v>28</v>
      </c>
      <c r="H356" s="5448" t="s">
        <v>28</v>
      </c>
      <c r="I356" s="5448" t="s">
        <v>1620</v>
      </c>
    </row>
    <row customHeight="1" ht="11.25">
      <c r="A357" s="5448" t="s">
        <v>2248</v>
      </c>
      <c r="B357" s="5448" t="s">
        <v>16</v>
      </c>
      <c r="C357" s="5448" t="s">
        <v>2724</v>
      </c>
      <c r="D357" s="5448" t="s">
        <v>2725</v>
      </c>
      <c r="E357" s="5448" t="s">
        <v>2726</v>
      </c>
      <c r="F357" s="5448" t="s">
        <v>2727</v>
      </c>
      <c r="G357" s="5448" t="s">
        <v>28</v>
      </c>
      <c r="H357" s="5448" t="s">
        <v>28</v>
      </c>
      <c r="I357" s="5448" t="s">
        <v>1620</v>
      </c>
    </row>
    <row customHeight="1" ht="11.25">
      <c r="A358" s="5448" t="s">
        <v>2248</v>
      </c>
      <c r="B358" s="5448" t="s">
        <v>16</v>
      </c>
      <c r="C358" s="5448" t="s">
        <v>2817</v>
      </c>
      <c r="D358" s="5448" t="s">
        <v>2818</v>
      </c>
      <c r="E358" s="5448" t="s">
        <v>2819</v>
      </c>
      <c r="F358" s="5448" t="s">
        <v>2278</v>
      </c>
      <c r="G358" s="5448" t="s">
        <v>28</v>
      </c>
      <c r="H358" s="5448" t="s">
        <v>28</v>
      </c>
      <c r="I358" s="5448" t="s">
        <v>1620</v>
      </c>
    </row>
    <row customHeight="1" ht="11.25">
      <c r="A359" s="5448" t="s">
        <v>2248</v>
      </c>
      <c r="B359" s="5448" t="s">
        <v>16</v>
      </c>
      <c r="C359" s="5448" t="s">
        <v>2820</v>
      </c>
      <c r="D359" s="5448" t="s">
        <v>2821</v>
      </c>
      <c r="E359" s="5448" t="s">
        <v>2822</v>
      </c>
      <c r="F359" s="5448" t="s">
        <v>2278</v>
      </c>
      <c r="G359" s="5448" t="s">
        <v>28</v>
      </c>
      <c r="H359" s="5448" t="s">
        <v>28</v>
      </c>
      <c r="I359" s="5448" t="s">
        <v>1620</v>
      </c>
    </row>
    <row customHeight="1" ht="11.25">
      <c r="A360" s="5448" t="s">
        <v>2248</v>
      </c>
      <c r="B360" s="5448" t="s">
        <v>16</v>
      </c>
      <c r="C360" s="5448" t="s">
        <v>2823</v>
      </c>
      <c r="D360" s="5448" t="s">
        <v>2824</v>
      </c>
      <c r="E360" s="5448" t="s">
        <v>2825</v>
      </c>
      <c r="F360" s="5448" t="s">
        <v>2267</v>
      </c>
      <c r="G360" s="5448" t="s">
        <v>28</v>
      </c>
      <c r="H360" s="5448" t="s">
        <v>28</v>
      </c>
      <c r="I360" s="5448" t="s">
        <v>1620</v>
      </c>
    </row>
    <row customHeight="1" ht="11.25">
      <c r="A361" s="5448" t="s">
        <v>2248</v>
      </c>
      <c r="B361" s="5448" t="s">
        <v>16</v>
      </c>
      <c r="C361" s="5448" t="s">
        <v>2826</v>
      </c>
      <c r="D361" s="5448" t="s">
        <v>2827</v>
      </c>
      <c r="E361" s="5448" t="s">
        <v>2828</v>
      </c>
      <c r="F361" s="5448" t="s">
        <v>2829</v>
      </c>
      <c r="G361" s="5448" t="s">
        <v>28</v>
      </c>
      <c r="H361" s="5448" t="s">
        <v>28</v>
      </c>
      <c r="I361" s="5448" t="s">
        <v>1620</v>
      </c>
    </row>
    <row customHeight="1" ht="11.25">
      <c r="A362" s="5448" t="s">
        <v>2248</v>
      </c>
      <c r="B362" s="5448" t="s">
        <v>16</v>
      </c>
      <c r="C362" s="5448" t="s">
        <v>2830</v>
      </c>
      <c r="D362" s="5448" t="s">
        <v>2831</v>
      </c>
      <c r="E362" s="5448" t="s">
        <v>2832</v>
      </c>
      <c r="F362" s="5448" t="s">
        <v>2490</v>
      </c>
      <c r="G362" s="5448" t="s">
        <v>28</v>
      </c>
      <c r="H362" s="5448" t="s">
        <v>28</v>
      </c>
      <c r="I362" s="5448" t="s">
        <v>1620</v>
      </c>
    </row>
    <row customHeight="1" ht="11.25">
      <c r="A363" s="5448" t="s">
        <v>2248</v>
      </c>
      <c r="B363" s="5448" t="s">
        <v>16</v>
      </c>
      <c r="C363" s="5448" t="s">
        <v>2833</v>
      </c>
      <c r="D363" s="5448" t="s">
        <v>2834</v>
      </c>
      <c r="E363" s="5448" t="s">
        <v>2835</v>
      </c>
      <c r="F363" s="5448" t="s">
        <v>53</v>
      </c>
      <c r="G363" s="5448" t="s">
        <v>28</v>
      </c>
      <c r="H363" s="5448" t="s">
        <v>28</v>
      </c>
      <c r="I363" s="5448" t="s">
        <v>1620</v>
      </c>
    </row>
    <row customHeight="1" ht="11.25">
      <c r="A364" s="5448" t="s">
        <v>2248</v>
      </c>
      <c r="B364" s="5448" t="s">
        <v>16</v>
      </c>
      <c r="C364" s="5448" t="s">
        <v>2836</v>
      </c>
      <c r="D364" s="5448" t="s">
        <v>2837</v>
      </c>
      <c r="E364" s="5448" t="s">
        <v>2838</v>
      </c>
      <c r="F364" s="5448" t="s">
        <v>2263</v>
      </c>
      <c r="G364" s="5448" t="s">
        <v>28</v>
      </c>
      <c r="H364" s="5448" t="s">
        <v>28</v>
      </c>
      <c r="I364" s="5448" t="s">
        <v>1620</v>
      </c>
    </row>
    <row customHeight="1" ht="11.25">
      <c r="A365" s="5448" t="s">
        <v>2248</v>
      </c>
      <c r="B365" s="5448" t="s">
        <v>16</v>
      </c>
      <c r="C365" s="5448" t="s">
        <v>2839</v>
      </c>
      <c r="D365" s="5448" t="s">
        <v>2840</v>
      </c>
      <c r="E365" s="5448" t="s">
        <v>2841</v>
      </c>
      <c r="F365" s="5448" t="s">
        <v>2267</v>
      </c>
      <c r="G365" s="5448" t="s">
        <v>28</v>
      </c>
      <c r="H365" s="5448" t="s">
        <v>28</v>
      </c>
      <c r="I365" s="5448" t="s">
        <v>1620</v>
      </c>
    </row>
    <row customHeight="1" ht="11.25">
      <c r="A366" s="5448" t="s">
        <v>2248</v>
      </c>
      <c r="B366" s="5448" t="s">
        <v>16</v>
      </c>
      <c r="C366" s="5448" t="s">
        <v>2842</v>
      </c>
      <c r="D366" s="5448" t="s">
        <v>2843</v>
      </c>
      <c r="E366" s="5448" t="s">
        <v>2844</v>
      </c>
      <c r="F366" s="5448" t="s">
        <v>2252</v>
      </c>
      <c r="G366" s="5448" t="s">
        <v>28</v>
      </c>
      <c r="H366" s="5448" t="s">
        <v>28</v>
      </c>
      <c r="I366" s="5448" t="s">
        <v>1620</v>
      </c>
    </row>
    <row customHeight="1" ht="11.25">
      <c r="A367" s="5448" t="s">
        <v>2248</v>
      </c>
      <c r="B367" s="5448" t="s">
        <v>16</v>
      </c>
      <c r="C367" s="5448" t="s">
        <v>2845</v>
      </c>
      <c r="D367" s="5448" t="s">
        <v>2846</v>
      </c>
      <c r="E367" s="5448" t="s">
        <v>2847</v>
      </c>
      <c r="F367" s="5448" t="s">
        <v>2365</v>
      </c>
      <c r="G367" s="5448" t="s">
        <v>28</v>
      </c>
      <c r="H367" s="5448" t="s">
        <v>28</v>
      </c>
      <c r="I367" s="5448" t="s">
        <v>1620</v>
      </c>
    </row>
    <row customHeight="1" ht="11.25">
      <c r="A368" s="5448" t="s">
        <v>2248</v>
      </c>
      <c r="B368" s="5448" t="s">
        <v>16</v>
      </c>
      <c r="C368" s="5448" t="s">
        <v>2848</v>
      </c>
      <c r="D368" s="5448" t="s">
        <v>2849</v>
      </c>
      <c r="E368" s="5448" t="s">
        <v>2850</v>
      </c>
      <c r="F368" s="5448" t="s">
        <v>2851</v>
      </c>
      <c r="G368" s="5448" t="s">
        <v>28</v>
      </c>
      <c r="H368" s="5448" t="s">
        <v>28</v>
      </c>
      <c r="I368" s="5448" t="s">
        <v>1620</v>
      </c>
    </row>
    <row customHeight="1" ht="11.25">
      <c r="A369" s="5448" t="s">
        <v>2248</v>
      </c>
      <c r="B369" s="5448" t="s">
        <v>16</v>
      </c>
      <c r="C369" s="5448" t="s">
        <v>2852</v>
      </c>
      <c r="D369" s="5448" t="s">
        <v>2853</v>
      </c>
      <c r="E369" s="5448" t="s">
        <v>2854</v>
      </c>
      <c r="F369" s="5448" t="s">
        <v>2330</v>
      </c>
      <c r="G369" s="5448" t="s">
        <v>28</v>
      </c>
      <c r="H369" s="5448" t="s">
        <v>28</v>
      </c>
      <c r="I369" s="544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FBE8-241F-86B5-F875-144DDCBC7EAE}" mc:Ignorable="x14ac xr xr2 xr3">
  <sheetPr>
    <tabColor rgb="FFFFCC99"/>
  </sheetPr>
  <dimension ref="A1:G305"/>
  <sheetViews>
    <sheetView topLeftCell="A1" showGridLines="0" workbookViewId="0">
      <selection activeCell="A1" sqref="A1"/>
    </sheetView>
  </sheetViews>
  <sheetFormatPr customHeight="1" defaultRowHeight="11.25"/>
  <cols>
    <col min="1" max="1" style="2910" width="9.140625"/>
  </cols>
  <sheetData>
    <row customHeight="1" ht="11.25">
      <c r="A1" s="429" t="s">
        <v>2855</v>
      </c>
      <c r="B1" s="118" t="s">
        <v>2856</v>
      </c>
      <c r="C1" s="118" t="s">
        <v>2857</v>
      </c>
      <c r="D1" s="118" t="s">
        <v>2858</v>
      </c>
      <c r="E1" s="0" t="s">
        <v>2859</v>
      </c>
      <c r="F1" s="0" t="s">
        <v>2860</v>
      </c>
      <c r="G1" s="0" t="s">
        <v>2861</v>
      </c>
    </row>
    <row customHeight="1" ht="11.25">
      <c r="A2" s="429" t="s">
        <v>16</v>
      </c>
      <c r="B2" s="0" t="s">
        <v>2862</v>
      </c>
      <c r="C2" s="0" t="s">
        <v>2863</v>
      </c>
      <c r="D2" s="0" t="s">
        <v>2862</v>
      </c>
      <c r="E2" s="0" t="s">
        <v>2863</v>
      </c>
      <c r="F2" s="0" t="s">
        <v>2864</v>
      </c>
      <c r="G2" s="0" t="s">
        <v>111</v>
      </c>
    </row>
    <row customHeight="1" ht="11.25">
      <c r="A3" s="429" t="s">
        <v>16</v>
      </c>
      <c r="B3" s="0" t="s">
        <v>2862</v>
      </c>
      <c r="C3" s="0" t="s">
        <v>2863</v>
      </c>
      <c r="D3" s="0" t="s">
        <v>2865</v>
      </c>
      <c r="E3" s="0" t="s">
        <v>2866</v>
      </c>
      <c r="F3" s="0" t="s">
        <v>2867</v>
      </c>
      <c r="G3" s="0" t="s">
        <v>112</v>
      </c>
    </row>
    <row customHeight="1" ht="11.25">
      <c r="A4" s="429" t="s">
        <v>16</v>
      </c>
      <c r="B4" s="0" t="s">
        <v>2862</v>
      </c>
      <c r="C4" s="0" t="s">
        <v>2863</v>
      </c>
      <c r="D4" s="0" t="s">
        <v>2868</v>
      </c>
      <c r="E4" s="0" t="s">
        <v>2869</v>
      </c>
      <c r="F4" s="0" t="s">
        <v>2870</v>
      </c>
      <c r="G4" s="0" t="s">
        <v>91</v>
      </c>
    </row>
    <row customHeight="1" ht="11.25">
      <c r="A5" s="429" t="s">
        <v>16</v>
      </c>
      <c r="B5" s="0" t="s">
        <v>2862</v>
      </c>
      <c r="C5" s="0" t="s">
        <v>2863</v>
      </c>
      <c r="D5" s="0" t="s">
        <v>2871</v>
      </c>
      <c r="E5" s="0" t="s">
        <v>2872</v>
      </c>
      <c r="F5" s="0" t="s">
        <v>2867</v>
      </c>
      <c r="G5" s="0" t="s">
        <v>92</v>
      </c>
    </row>
    <row customHeight="1" ht="11.25">
      <c r="A6" s="429" t="s">
        <v>16</v>
      </c>
      <c r="B6" s="0" t="s">
        <v>2862</v>
      </c>
      <c r="C6" s="0" t="s">
        <v>2863</v>
      </c>
      <c r="D6" s="0" t="s">
        <v>2873</v>
      </c>
      <c r="E6" s="0" t="s">
        <v>2874</v>
      </c>
      <c r="F6" s="0" t="s">
        <v>2867</v>
      </c>
      <c r="G6" s="0" t="s">
        <v>113</v>
      </c>
    </row>
    <row customHeight="1" ht="11.25">
      <c r="A7" s="429" t="s">
        <v>16</v>
      </c>
      <c r="B7" s="0" t="s">
        <v>2862</v>
      </c>
      <c r="C7" s="0" t="s">
        <v>2863</v>
      </c>
      <c r="D7" s="0" t="s">
        <v>2875</v>
      </c>
      <c r="E7" s="0" t="s">
        <v>2876</v>
      </c>
      <c r="F7" s="0" t="s">
        <v>2867</v>
      </c>
      <c r="G7" s="0" t="s">
        <v>93</v>
      </c>
    </row>
    <row customHeight="1" ht="11.25">
      <c r="A8" s="429" t="s">
        <v>16</v>
      </c>
      <c r="B8" s="0" t="s">
        <v>2862</v>
      </c>
      <c r="C8" s="0" t="s">
        <v>2863</v>
      </c>
      <c r="D8" s="0" t="s">
        <v>2877</v>
      </c>
      <c r="E8" s="0" t="s">
        <v>2878</v>
      </c>
      <c r="F8" s="0" t="s">
        <v>2867</v>
      </c>
      <c r="G8" s="0" t="s">
        <v>94</v>
      </c>
    </row>
    <row customHeight="1" ht="11.25">
      <c r="A9" s="429" t="s">
        <v>16</v>
      </c>
      <c r="B9" s="0" t="s">
        <v>2879</v>
      </c>
      <c r="C9" s="0" t="s">
        <v>2880</v>
      </c>
      <c r="D9" s="0" t="s">
        <v>2879</v>
      </c>
      <c r="E9" s="0" t="s">
        <v>2880</v>
      </c>
      <c r="F9" s="0" t="s">
        <v>2864</v>
      </c>
      <c r="G9" s="0" t="s">
        <v>114</v>
      </c>
    </row>
    <row customHeight="1" ht="11.25">
      <c r="A10" s="429" t="s">
        <v>16</v>
      </c>
      <c r="B10" s="0" t="s">
        <v>2879</v>
      </c>
      <c r="C10" s="0" t="s">
        <v>2880</v>
      </c>
      <c r="D10" s="0" t="s">
        <v>2881</v>
      </c>
      <c r="E10" s="0" t="s">
        <v>2882</v>
      </c>
      <c r="F10" s="0" t="s">
        <v>2867</v>
      </c>
      <c r="G10" s="0" t="s">
        <v>150</v>
      </c>
    </row>
    <row customHeight="1" ht="11.25">
      <c r="A11" s="429" t="s">
        <v>16</v>
      </c>
      <c r="B11" s="0" t="s">
        <v>2879</v>
      </c>
      <c r="C11" s="0" t="s">
        <v>2880</v>
      </c>
      <c r="D11" s="0" t="s">
        <v>2883</v>
      </c>
      <c r="E11" s="0" t="s">
        <v>2884</v>
      </c>
      <c r="F11" s="0" t="s">
        <v>2867</v>
      </c>
      <c r="G11" s="0" t="s">
        <v>151</v>
      </c>
    </row>
    <row customHeight="1" ht="11.25">
      <c r="A12" s="429" t="s">
        <v>16</v>
      </c>
      <c r="B12" s="0" t="s">
        <v>2879</v>
      </c>
      <c r="C12" s="0" t="s">
        <v>2880</v>
      </c>
      <c r="D12" s="0" t="s">
        <v>2885</v>
      </c>
      <c r="E12" s="0" t="s">
        <v>2886</v>
      </c>
      <c r="F12" s="0" t="s">
        <v>2867</v>
      </c>
      <c r="G12" s="0" t="s">
        <v>152</v>
      </c>
    </row>
    <row customHeight="1" ht="11.25">
      <c r="A13" s="429" t="s">
        <v>16</v>
      </c>
      <c r="B13" s="0" t="s">
        <v>2879</v>
      </c>
      <c r="C13" s="0" t="s">
        <v>2880</v>
      </c>
      <c r="D13" s="0" t="s">
        <v>2887</v>
      </c>
      <c r="E13" s="0" t="s">
        <v>2888</v>
      </c>
      <c r="F13" s="0" t="s">
        <v>2867</v>
      </c>
      <c r="G13" s="0" t="s">
        <v>153</v>
      </c>
    </row>
    <row customHeight="1" ht="11.25">
      <c r="A14" s="429" t="s">
        <v>16</v>
      </c>
      <c r="B14" s="0" t="s">
        <v>2879</v>
      </c>
      <c r="C14" s="0" t="s">
        <v>2880</v>
      </c>
      <c r="D14" s="0" t="s">
        <v>2889</v>
      </c>
      <c r="E14" s="0" t="s">
        <v>2890</v>
      </c>
      <c r="F14" s="0" t="s">
        <v>2867</v>
      </c>
      <c r="G14" s="0" t="s">
        <v>154</v>
      </c>
    </row>
    <row customHeight="1" ht="11.25">
      <c r="A15" s="429" t="s">
        <v>16</v>
      </c>
      <c r="B15" s="0" t="s">
        <v>101</v>
      </c>
      <c r="C15" s="0" t="s">
        <v>2891</v>
      </c>
      <c r="D15" s="0" t="s">
        <v>101</v>
      </c>
      <c r="E15" s="0" t="s">
        <v>2891</v>
      </c>
      <c r="F15" s="0" t="s">
        <v>2864</v>
      </c>
      <c r="G15" s="0" t="s">
        <v>155</v>
      </c>
    </row>
    <row customHeight="1" ht="11.25">
      <c r="A16" s="429" t="s">
        <v>16</v>
      </c>
      <c r="B16" s="0" t="s">
        <v>101</v>
      </c>
      <c r="C16" s="0" t="s">
        <v>2891</v>
      </c>
      <c r="D16" s="0" t="s">
        <v>2892</v>
      </c>
      <c r="E16" s="0" t="s">
        <v>2893</v>
      </c>
      <c r="F16" s="0" t="s">
        <v>2870</v>
      </c>
      <c r="G16" s="0" t="s">
        <v>1466</v>
      </c>
    </row>
    <row customHeight="1" ht="11.25">
      <c r="A17" s="429" t="s">
        <v>16</v>
      </c>
      <c r="B17" s="0" t="s">
        <v>101</v>
      </c>
      <c r="C17" s="0" t="s">
        <v>2891</v>
      </c>
      <c r="D17" s="0" t="s">
        <v>2894</v>
      </c>
      <c r="E17" s="0" t="s">
        <v>2895</v>
      </c>
      <c r="F17" s="0" t="s">
        <v>2870</v>
      </c>
      <c r="G17" s="0" t="s">
        <v>1472</v>
      </c>
    </row>
    <row customHeight="1" ht="11.25">
      <c r="A18" s="429" t="s">
        <v>16</v>
      </c>
      <c r="B18" s="0" t="s">
        <v>101</v>
      </c>
      <c r="C18" s="0" t="s">
        <v>2891</v>
      </c>
      <c r="D18" s="0" t="s">
        <v>102</v>
      </c>
      <c r="E18" s="0" t="s">
        <v>103</v>
      </c>
      <c r="F18" s="0" t="s">
        <v>2896</v>
      </c>
      <c r="G18" s="0" t="s">
        <v>100</v>
      </c>
    </row>
    <row customHeight="1" ht="11.25">
      <c r="A19" s="429" t="s">
        <v>16</v>
      </c>
      <c r="B19" s="0" t="s">
        <v>101</v>
      </c>
      <c r="C19" s="0" t="s">
        <v>2891</v>
      </c>
      <c r="D19" s="0" t="s">
        <v>2897</v>
      </c>
      <c r="E19" s="0" t="s">
        <v>2898</v>
      </c>
      <c r="F19" s="0" t="s">
        <v>2867</v>
      </c>
      <c r="G19" s="0" t="s">
        <v>1497</v>
      </c>
    </row>
    <row customHeight="1" ht="11.25">
      <c r="A20" s="429" t="s">
        <v>16</v>
      </c>
      <c r="B20" s="0" t="s">
        <v>101</v>
      </c>
      <c r="C20" s="0" t="s">
        <v>2891</v>
      </c>
      <c r="D20" s="0" t="s">
        <v>2899</v>
      </c>
      <c r="E20" s="0" t="s">
        <v>2900</v>
      </c>
      <c r="F20" s="0" t="s">
        <v>2867</v>
      </c>
      <c r="G20" s="0" t="s">
        <v>1509</v>
      </c>
    </row>
    <row customHeight="1" ht="11.25">
      <c r="A21" s="429" t="s">
        <v>16</v>
      </c>
      <c r="B21" s="0" t="s">
        <v>101</v>
      </c>
      <c r="C21" s="0" t="s">
        <v>2891</v>
      </c>
      <c r="D21" s="0" t="s">
        <v>2901</v>
      </c>
      <c r="E21" s="0" t="s">
        <v>2902</v>
      </c>
      <c r="F21" s="0" t="s">
        <v>2867</v>
      </c>
      <c r="G21" s="0" t="s">
        <v>1518</v>
      </c>
    </row>
    <row customHeight="1" ht="11.25">
      <c r="A22" s="429" t="s">
        <v>16</v>
      </c>
      <c r="B22" s="0" t="s">
        <v>101</v>
      </c>
      <c r="C22" s="0" t="s">
        <v>2891</v>
      </c>
      <c r="D22" s="0" t="s">
        <v>2903</v>
      </c>
      <c r="E22" s="0" t="s">
        <v>2904</v>
      </c>
      <c r="F22" s="0" t="s">
        <v>2867</v>
      </c>
      <c r="G22" s="0" t="s">
        <v>1534</v>
      </c>
    </row>
    <row customHeight="1" ht="11.25">
      <c r="A23" s="429" t="s">
        <v>16</v>
      </c>
      <c r="B23" s="0" t="s">
        <v>101</v>
      </c>
      <c r="C23" s="0" t="s">
        <v>2891</v>
      </c>
      <c r="D23" s="0" t="s">
        <v>2905</v>
      </c>
      <c r="E23" s="0" t="s">
        <v>2906</v>
      </c>
      <c r="F23" s="0" t="s">
        <v>2867</v>
      </c>
      <c r="G23" s="0" t="s">
        <v>1540</v>
      </c>
    </row>
    <row customHeight="1" ht="11.25">
      <c r="A24" s="429" t="s">
        <v>16</v>
      </c>
      <c r="B24" s="0" t="s">
        <v>2907</v>
      </c>
      <c r="C24" s="0" t="s">
        <v>2908</v>
      </c>
      <c r="D24" s="0" t="s">
        <v>2907</v>
      </c>
      <c r="E24" s="0" t="s">
        <v>2908</v>
      </c>
      <c r="F24" s="0" t="s">
        <v>2909</v>
      </c>
      <c r="G24" s="0" t="s">
        <v>1548</v>
      </c>
    </row>
    <row customHeight="1" ht="11.25">
      <c r="A25" s="429" t="s">
        <v>16</v>
      </c>
      <c r="B25" s="0" t="s">
        <v>2910</v>
      </c>
      <c r="C25" s="0" t="s">
        <v>2911</v>
      </c>
      <c r="D25" s="0" t="s">
        <v>2910</v>
      </c>
      <c r="E25" s="0" t="s">
        <v>2911</v>
      </c>
      <c r="F25" s="0" t="s">
        <v>2909</v>
      </c>
      <c r="G25" s="0" t="s">
        <v>1555</v>
      </c>
    </row>
    <row customHeight="1" ht="11.25">
      <c r="A26" s="429" t="s">
        <v>16</v>
      </c>
      <c r="B26" s="0" t="s">
        <v>2912</v>
      </c>
      <c r="C26" s="0" t="s">
        <v>2913</v>
      </c>
      <c r="D26" s="0" t="s">
        <v>2914</v>
      </c>
      <c r="E26" s="0" t="s">
        <v>2915</v>
      </c>
      <c r="F26" s="0" t="s">
        <v>2870</v>
      </c>
      <c r="G26" s="0" t="s">
        <v>1559</v>
      </c>
    </row>
    <row customHeight="1" ht="11.25">
      <c r="A27" s="429" t="s">
        <v>16</v>
      </c>
      <c r="B27" s="0" t="s">
        <v>2912</v>
      </c>
      <c r="C27" s="0" t="s">
        <v>2913</v>
      </c>
      <c r="D27" s="0" t="s">
        <v>2916</v>
      </c>
      <c r="E27" s="0" t="s">
        <v>2917</v>
      </c>
      <c r="F27" s="0" t="s">
        <v>2867</v>
      </c>
      <c r="G27" s="0" t="s">
        <v>1564</v>
      </c>
    </row>
    <row customHeight="1" ht="11.25">
      <c r="A28" s="429" t="s">
        <v>16</v>
      </c>
      <c r="B28" s="0" t="s">
        <v>2912</v>
      </c>
      <c r="C28" s="0" t="s">
        <v>2913</v>
      </c>
      <c r="D28" s="0" t="s">
        <v>2918</v>
      </c>
      <c r="E28" s="0" t="s">
        <v>2919</v>
      </c>
      <c r="F28" s="0" t="s">
        <v>2867</v>
      </c>
      <c r="G28" s="0" t="s">
        <v>1572</v>
      </c>
    </row>
    <row customHeight="1" ht="11.25">
      <c r="A29" s="429" t="s">
        <v>16</v>
      </c>
      <c r="B29" s="0" t="s">
        <v>2912</v>
      </c>
      <c r="C29" s="0" t="s">
        <v>2913</v>
      </c>
      <c r="D29" s="0" t="s">
        <v>2920</v>
      </c>
      <c r="E29" s="0" t="s">
        <v>2921</v>
      </c>
      <c r="F29" s="0" t="s">
        <v>2867</v>
      </c>
      <c r="G29" s="0" t="s">
        <v>1574</v>
      </c>
    </row>
    <row customHeight="1" ht="11.25">
      <c r="A30" s="429" t="s">
        <v>16</v>
      </c>
      <c r="B30" s="0" t="s">
        <v>2912</v>
      </c>
      <c r="C30" s="0" t="s">
        <v>2913</v>
      </c>
      <c r="D30" s="0" t="s">
        <v>2922</v>
      </c>
      <c r="E30" s="0" t="s">
        <v>2923</v>
      </c>
      <c r="F30" s="0" t="s">
        <v>2867</v>
      </c>
      <c r="G30" s="0" t="s">
        <v>1577</v>
      </c>
    </row>
    <row customHeight="1" ht="11.25">
      <c r="A31" s="429" t="s">
        <v>16</v>
      </c>
      <c r="B31" s="0" t="s">
        <v>2912</v>
      </c>
      <c r="C31" s="0" t="s">
        <v>2913</v>
      </c>
      <c r="D31" s="0" t="s">
        <v>2924</v>
      </c>
      <c r="E31" s="0" t="s">
        <v>2925</v>
      </c>
      <c r="F31" s="0" t="s">
        <v>2867</v>
      </c>
      <c r="G31" s="0" t="s">
        <v>1582</v>
      </c>
    </row>
    <row customHeight="1" ht="11.25">
      <c r="A32" s="429" t="s">
        <v>16</v>
      </c>
      <c r="B32" s="0" t="s">
        <v>2912</v>
      </c>
      <c r="C32" s="0" t="s">
        <v>2913</v>
      </c>
      <c r="D32" s="0" t="s">
        <v>2926</v>
      </c>
      <c r="E32" s="0" t="s">
        <v>2927</v>
      </c>
      <c r="F32" s="0" t="s">
        <v>2867</v>
      </c>
      <c r="G32" s="0" t="s">
        <v>1584</v>
      </c>
    </row>
    <row customHeight="1" ht="11.25">
      <c r="A33" s="429" t="s">
        <v>16</v>
      </c>
      <c r="B33" s="0" t="s">
        <v>2912</v>
      </c>
      <c r="C33" s="0" t="s">
        <v>2913</v>
      </c>
      <c r="D33" s="0" t="s">
        <v>2928</v>
      </c>
      <c r="E33" s="0" t="s">
        <v>2929</v>
      </c>
      <c r="F33" s="0" t="s">
        <v>2867</v>
      </c>
      <c r="G33" s="0" t="s">
        <v>1586</v>
      </c>
    </row>
    <row customHeight="1" ht="11.25">
      <c r="A34" s="429" t="s">
        <v>16</v>
      </c>
      <c r="B34" s="0" t="s">
        <v>2912</v>
      </c>
      <c r="C34" s="0" t="s">
        <v>2913</v>
      </c>
      <c r="D34" s="0" t="s">
        <v>2930</v>
      </c>
      <c r="E34" s="0" t="s">
        <v>2931</v>
      </c>
      <c r="F34" s="0" t="s">
        <v>2867</v>
      </c>
      <c r="G34" s="0" t="s">
        <v>1588</v>
      </c>
    </row>
    <row customHeight="1" ht="11.25">
      <c r="A35" s="429" t="s">
        <v>16</v>
      </c>
      <c r="B35" s="0" t="s">
        <v>2912</v>
      </c>
      <c r="C35" s="0" t="s">
        <v>2913</v>
      </c>
      <c r="D35" s="0" t="s">
        <v>2912</v>
      </c>
      <c r="E35" s="0" t="s">
        <v>2913</v>
      </c>
      <c r="F35" s="0" t="s">
        <v>2864</v>
      </c>
      <c r="G35" s="0" t="s">
        <v>1593</v>
      </c>
    </row>
    <row customHeight="1" ht="11.25">
      <c r="A36" s="429" t="s">
        <v>16</v>
      </c>
      <c r="B36" s="0" t="s">
        <v>2912</v>
      </c>
      <c r="C36" s="0" t="s">
        <v>2913</v>
      </c>
      <c r="D36" s="0" t="s">
        <v>2932</v>
      </c>
      <c r="E36" s="0" t="s">
        <v>2933</v>
      </c>
      <c r="F36" s="0" t="s">
        <v>2896</v>
      </c>
      <c r="G36" s="0" t="s">
        <v>1598</v>
      </c>
    </row>
    <row customHeight="1" ht="11.25">
      <c r="A37" s="429" t="s">
        <v>16</v>
      </c>
      <c r="B37" s="0" t="s">
        <v>2912</v>
      </c>
      <c r="C37" s="0" t="s">
        <v>2913</v>
      </c>
      <c r="D37" s="0" t="s">
        <v>2934</v>
      </c>
      <c r="E37" s="0" t="s">
        <v>2935</v>
      </c>
      <c r="F37" s="0" t="s">
        <v>2896</v>
      </c>
      <c r="G37" s="0" t="s">
        <v>1602</v>
      </c>
    </row>
    <row customHeight="1" ht="11.25">
      <c r="A38" s="429" t="s">
        <v>16</v>
      </c>
      <c r="B38" s="0" t="s">
        <v>2912</v>
      </c>
      <c r="C38" s="0" t="s">
        <v>2913</v>
      </c>
      <c r="D38" s="0" t="s">
        <v>2936</v>
      </c>
      <c r="E38" s="0" t="s">
        <v>2937</v>
      </c>
      <c r="F38" s="0" t="s">
        <v>2896</v>
      </c>
      <c r="G38" s="0" t="s">
        <v>1610</v>
      </c>
    </row>
    <row customHeight="1" ht="11.25">
      <c r="A39" s="429" t="s">
        <v>16</v>
      </c>
      <c r="B39" s="0" t="s">
        <v>2912</v>
      </c>
      <c r="C39" s="0" t="s">
        <v>2913</v>
      </c>
      <c r="D39" s="0" t="s">
        <v>2938</v>
      </c>
      <c r="E39" s="0" t="s">
        <v>2939</v>
      </c>
      <c r="F39" s="0" t="s">
        <v>2867</v>
      </c>
      <c r="G39" s="0" t="s">
        <v>1616</v>
      </c>
    </row>
    <row customHeight="1" ht="11.25">
      <c r="A40" s="429" t="s">
        <v>16</v>
      </c>
      <c r="B40" s="0" t="s">
        <v>2912</v>
      </c>
      <c r="C40" s="0" t="s">
        <v>2913</v>
      </c>
      <c r="D40" s="0" t="s">
        <v>2940</v>
      </c>
      <c r="E40" s="0" t="s">
        <v>2941</v>
      </c>
      <c r="F40" s="0" t="s">
        <v>2867</v>
      </c>
      <c r="G40" s="0" t="s">
        <v>1621</v>
      </c>
    </row>
    <row customHeight="1" ht="11.25">
      <c r="A41" s="429" t="s">
        <v>16</v>
      </c>
      <c r="B41" s="0" t="s">
        <v>2912</v>
      </c>
      <c r="C41" s="0" t="s">
        <v>2913</v>
      </c>
      <c r="D41" s="0" t="s">
        <v>2942</v>
      </c>
      <c r="E41" s="0" t="s">
        <v>2943</v>
      </c>
      <c r="F41" s="0" t="s">
        <v>2867</v>
      </c>
      <c r="G41" s="0" t="s">
        <v>1625</v>
      </c>
    </row>
    <row customHeight="1" ht="11.25">
      <c r="A42" s="429" t="s">
        <v>16</v>
      </c>
      <c r="B42" s="0" t="s">
        <v>2912</v>
      </c>
      <c r="C42" s="0" t="s">
        <v>2913</v>
      </c>
      <c r="D42" s="0" t="s">
        <v>2944</v>
      </c>
      <c r="E42" s="0" t="s">
        <v>2945</v>
      </c>
      <c r="F42" s="0" t="s">
        <v>2867</v>
      </c>
      <c r="G42" s="0" t="s">
        <v>1628</v>
      </c>
    </row>
    <row customHeight="1" ht="11.25">
      <c r="A43" s="429" t="s">
        <v>16</v>
      </c>
      <c r="B43" s="0" t="s">
        <v>2912</v>
      </c>
      <c r="C43" s="0" t="s">
        <v>2913</v>
      </c>
      <c r="D43" s="0" t="s">
        <v>2946</v>
      </c>
      <c r="E43" s="0" t="s">
        <v>2947</v>
      </c>
      <c r="F43" s="0" t="s">
        <v>2867</v>
      </c>
      <c r="G43" s="0" t="s">
        <v>1635</v>
      </c>
    </row>
    <row customHeight="1" ht="11.25">
      <c r="A44" s="429" t="s">
        <v>16</v>
      </c>
      <c r="B44" s="0" t="s">
        <v>2912</v>
      </c>
      <c r="C44" s="0" t="s">
        <v>2913</v>
      </c>
      <c r="D44" s="0" t="s">
        <v>2948</v>
      </c>
      <c r="E44" s="0" t="s">
        <v>2949</v>
      </c>
      <c r="F44" s="0" t="s">
        <v>2867</v>
      </c>
      <c r="G44" s="0" t="s">
        <v>1644</v>
      </c>
    </row>
    <row customHeight="1" ht="11.25">
      <c r="A45" s="429" t="s">
        <v>16</v>
      </c>
      <c r="B45" s="0" t="s">
        <v>2950</v>
      </c>
      <c r="C45" s="0" t="s">
        <v>2951</v>
      </c>
      <c r="D45" s="0" t="s">
        <v>2952</v>
      </c>
      <c r="E45" s="0" t="s">
        <v>2953</v>
      </c>
      <c r="F45" s="0" t="s">
        <v>2867</v>
      </c>
      <c r="G45" s="0" t="s">
        <v>1649</v>
      </c>
    </row>
    <row customHeight="1" ht="11.25">
      <c r="A46" s="429" t="s">
        <v>16</v>
      </c>
      <c r="B46" s="0" t="s">
        <v>2950</v>
      </c>
      <c r="C46" s="0" t="s">
        <v>2951</v>
      </c>
      <c r="D46" s="0" t="s">
        <v>2954</v>
      </c>
      <c r="E46" s="0" t="s">
        <v>2955</v>
      </c>
      <c r="F46" s="0" t="s">
        <v>2867</v>
      </c>
      <c r="G46" s="0" t="s">
        <v>1653</v>
      </c>
    </row>
    <row customHeight="1" ht="11.25">
      <c r="A47" s="429" t="s">
        <v>16</v>
      </c>
      <c r="B47" s="0" t="s">
        <v>2950</v>
      </c>
      <c r="C47" s="0" t="s">
        <v>2951</v>
      </c>
      <c r="D47" s="0" t="s">
        <v>2956</v>
      </c>
      <c r="E47" s="0" t="s">
        <v>2957</v>
      </c>
      <c r="F47" s="0" t="s">
        <v>2867</v>
      </c>
      <c r="G47" s="0" t="s">
        <v>1659</v>
      </c>
    </row>
    <row customHeight="1" ht="11.25">
      <c r="A48" s="429" t="s">
        <v>16</v>
      </c>
      <c r="B48" s="0" t="s">
        <v>2950</v>
      </c>
      <c r="C48" s="0" t="s">
        <v>2951</v>
      </c>
      <c r="D48" s="0" t="s">
        <v>2958</v>
      </c>
      <c r="E48" s="0" t="s">
        <v>2959</v>
      </c>
      <c r="F48" s="0" t="s">
        <v>2867</v>
      </c>
      <c r="G48" s="0" t="s">
        <v>1664</v>
      </c>
    </row>
    <row customHeight="1" ht="11.25">
      <c r="A49" s="429" t="s">
        <v>16</v>
      </c>
      <c r="B49" s="0" t="s">
        <v>2950</v>
      </c>
      <c r="C49" s="0" t="s">
        <v>2951</v>
      </c>
      <c r="D49" s="0" t="s">
        <v>2960</v>
      </c>
      <c r="E49" s="0" t="s">
        <v>2961</v>
      </c>
      <c r="F49" s="0" t="s">
        <v>2867</v>
      </c>
      <c r="G49" s="0" t="s">
        <v>1667</v>
      </c>
    </row>
    <row customHeight="1" ht="11.25">
      <c r="A50" s="429" t="s">
        <v>16</v>
      </c>
      <c r="B50" s="0" t="s">
        <v>2950</v>
      </c>
      <c r="C50" s="0" t="s">
        <v>2951</v>
      </c>
      <c r="D50" s="0" t="s">
        <v>2962</v>
      </c>
      <c r="E50" s="0" t="s">
        <v>2963</v>
      </c>
      <c r="F50" s="0" t="s">
        <v>2867</v>
      </c>
      <c r="G50" s="0" t="s">
        <v>1671</v>
      </c>
    </row>
    <row customHeight="1" ht="11.25">
      <c r="A51" s="429" t="s">
        <v>16</v>
      </c>
      <c r="B51" s="0" t="s">
        <v>2950</v>
      </c>
      <c r="C51" s="0" t="s">
        <v>2951</v>
      </c>
      <c r="D51" s="0" t="s">
        <v>2950</v>
      </c>
      <c r="E51" s="0" t="s">
        <v>2951</v>
      </c>
      <c r="F51" s="0" t="s">
        <v>2864</v>
      </c>
      <c r="G51" s="0" t="s">
        <v>1675</v>
      </c>
    </row>
    <row customHeight="1" ht="11.25">
      <c r="A52" s="429" t="s">
        <v>16</v>
      </c>
      <c r="B52" s="0" t="s">
        <v>2950</v>
      </c>
      <c r="C52" s="0" t="s">
        <v>2951</v>
      </c>
      <c r="D52" s="0" t="s">
        <v>2964</v>
      </c>
      <c r="E52" s="0" t="s">
        <v>2965</v>
      </c>
      <c r="F52" s="0" t="s">
        <v>2896</v>
      </c>
      <c r="G52" s="0" t="s">
        <v>1679</v>
      </c>
    </row>
    <row customHeight="1" ht="11.25">
      <c r="A53" s="429" t="s">
        <v>16</v>
      </c>
      <c r="B53" s="0" t="s">
        <v>2950</v>
      </c>
      <c r="C53" s="0" t="s">
        <v>2951</v>
      </c>
      <c r="D53" s="0" t="s">
        <v>2966</v>
      </c>
      <c r="E53" s="0" t="s">
        <v>2967</v>
      </c>
      <c r="F53" s="0" t="s">
        <v>2867</v>
      </c>
      <c r="G53" s="0" t="s">
        <v>1681</v>
      </c>
    </row>
    <row customHeight="1" ht="11.25">
      <c r="A54" s="429" t="s">
        <v>16</v>
      </c>
      <c r="B54" s="0" t="s">
        <v>2950</v>
      </c>
      <c r="C54" s="0" t="s">
        <v>2951</v>
      </c>
      <c r="D54" s="0" t="s">
        <v>2968</v>
      </c>
      <c r="E54" s="0" t="s">
        <v>2969</v>
      </c>
      <c r="F54" s="0" t="s">
        <v>2867</v>
      </c>
      <c r="G54" s="0" t="s">
        <v>1684</v>
      </c>
    </row>
    <row customHeight="1" ht="11.25">
      <c r="A55" s="429" t="s">
        <v>16</v>
      </c>
      <c r="B55" s="0" t="s">
        <v>2950</v>
      </c>
      <c r="C55" s="0" t="s">
        <v>2951</v>
      </c>
      <c r="D55" s="0" t="s">
        <v>2970</v>
      </c>
      <c r="E55" s="0" t="s">
        <v>2971</v>
      </c>
      <c r="F55" s="0" t="s">
        <v>2867</v>
      </c>
      <c r="G55" s="0" t="s">
        <v>1688</v>
      </c>
    </row>
    <row customHeight="1" ht="11.25">
      <c r="A56" s="429" t="s">
        <v>16</v>
      </c>
      <c r="B56" s="0" t="s">
        <v>2950</v>
      </c>
      <c r="C56" s="0" t="s">
        <v>2951</v>
      </c>
      <c r="D56" s="0" t="s">
        <v>2972</v>
      </c>
      <c r="E56" s="0" t="s">
        <v>2973</v>
      </c>
      <c r="F56" s="0" t="s">
        <v>2867</v>
      </c>
      <c r="G56" s="0" t="s">
        <v>1691</v>
      </c>
    </row>
    <row customHeight="1" ht="11.25">
      <c r="A57" s="429" t="s">
        <v>16</v>
      </c>
      <c r="B57" s="0" t="s">
        <v>2950</v>
      </c>
      <c r="C57" s="0" t="s">
        <v>2951</v>
      </c>
      <c r="D57" s="0" t="s">
        <v>2974</v>
      </c>
      <c r="E57" s="0" t="s">
        <v>2975</v>
      </c>
      <c r="F57" s="0" t="s">
        <v>2867</v>
      </c>
      <c r="G57" s="0" t="s">
        <v>1694</v>
      </c>
    </row>
    <row customHeight="1" ht="11.25">
      <c r="A58" s="429" t="s">
        <v>16</v>
      </c>
      <c r="B58" s="0" t="s">
        <v>2950</v>
      </c>
      <c r="C58" s="0" t="s">
        <v>2951</v>
      </c>
      <c r="D58" s="0" t="s">
        <v>2976</v>
      </c>
      <c r="E58" s="0" t="s">
        <v>2977</v>
      </c>
      <c r="F58" s="0" t="s">
        <v>2867</v>
      </c>
      <c r="G58" s="0" t="s">
        <v>1697</v>
      </c>
    </row>
    <row customHeight="1" ht="11.25">
      <c r="A59" s="429" t="s">
        <v>16</v>
      </c>
      <c r="B59" s="0" t="s">
        <v>2950</v>
      </c>
      <c r="C59" s="0" t="s">
        <v>2951</v>
      </c>
      <c r="D59" s="0" t="s">
        <v>2978</v>
      </c>
      <c r="E59" s="0" t="s">
        <v>2979</v>
      </c>
      <c r="F59" s="0" t="s">
        <v>2867</v>
      </c>
      <c r="G59" s="0" t="s">
        <v>1701</v>
      </c>
    </row>
    <row customHeight="1" ht="11.25">
      <c r="A60" s="429" t="s">
        <v>16</v>
      </c>
      <c r="B60" s="0" t="s">
        <v>2980</v>
      </c>
      <c r="C60" s="0" t="s">
        <v>2981</v>
      </c>
      <c r="D60" s="0" t="s">
        <v>2982</v>
      </c>
      <c r="E60" s="0" t="s">
        <v>2983</v>
      </c>
      <c r="F60" s="0" t="s">
        <v>2870</v>
      </c>
      <c r="G60" s="0" t="s">
        <v>1704</v>
      </c>
    </row>
    <row customHeight="1" ht="11.25">
      <c r="A61" s="429" t="s">
        <v>16</v>
      </c>
      <c r="B61" s="0" t="s">
        <v>2980</v>
      </c>
      <c r="C61" s="0" t="s">
        <v>2981</v>
      </c>
      <c r="D61" s="0" t="s">
        <v>2984</v>
      </c>
      <c r="E61" s="0" t="s">
        <v>2985</v>
      </c>
      <c r="F61" s="0" t="s">
        <v>2867</v>
      </c>
      <c r="G61" s="0" t="s">
        <v>2986</v>
      </c>
    </row>
    <row customHeight="1" ht="11.25">
      <c r="A62" s="429" t="s">
        <v>16</v>
      </c>
      <c r="B62" s="0" t="s">
        <v>2980</v>
      </c>
      <c r="C62" s="0" t="s">
        <v>2981</v>
      </c>
      <c r="D62" s="0" t="s">
        <v>2987</v>
      </c>
      <c r="E62" s="0" t="s">
        <v>2988</v>
      </c>
      <c r="F62" s="0" t="s">
        <v>2867</v>
      </c>
      <c r="G62" s="0" t="s">
        <v>2989</v>
      </c>
    </row>
    <row customHeight="1" ht="11.25">
      <c r="A63" s="429" t="s">
        <v>16</v>
      </c>
      <c r="B63" s="0" t="s">
        <v>2980</v>
      </c>
      <c r="C63" s="0" t="s">
        <v>2981</v>
      </c>
      <c r="D63" s="0" t="s">
        <v>2980</v>
      </c>
      <c r="E63" s="0" t="s">
        <v>2981</v>
      </c>
      <c r="F63" s="0" t="s">
        <v>2864</v>
      </c>
      <c r="G63" s="0" t="s">
        <v>2990</v>
      </c>
    </row>
    <row customHeight="1" ht="11.25">
      <c r="A64" s="429" t="s">
        <v>16</v>
      </c>
      <c r="B64" s="0" t="s">
        <v>2980</v>
      </c>
      <c r="C64" s="0" t="s">
        <v>2981</v>
      </c>
      <c r="D64" s="0" t="s">
        <v>2991</v>
      </c>
      <c r="E64" s="0" t="s">
        <v>2992</v>
      </c>
      <c r="F64" s="0" t="s">
        <v>2867</v>
      </c>
      <c r="G64" s="0" t="s">
        <v>2993</v>
      </c>
    </row>
    <row customHeight="1" ht="11.25">
      <c r="A65" s="429" t="s">
        <v>16</v>
      </c>
      <c r="B65" s="0" t="s">
        <v>2980</v>
      </c>
      <c r="C65" s="0" t="s">
        <v>2981</v>
      </c>
      <c r="D65" s="0" t="s">
        <v>2994</v>
      </c>
      <c r="E65" s="0" t="s">
        <v>2995</v>
      </c>
      <c r="F65" s="0" t="s">
        <v>2867</v>
      </c>
      <c r="G65" s="0" t="s">
        <v>2996</v>
      </c>
    </row>
    <row customHeight="1" ht="11.25">
      <c r="A66" s="429" t="s">
        <v>16</v>
      </c>
      <c r="B66" s="0" t="s">
        <v>2980</v>
      </c>
      <c r="C66" s="0" t="s">
        <v>2981</v>
      </c>
      <c r="D66" s="0" t="s">
        <v>2997</v>
      </c>
      <c r="E66" s="0" t="s">
        <v>2998</v>
      </c>
      <c r="F66" s="0" t="s">
        <v>2867</v>
      </c>
      <c r="G66" s="0" t="s">
        <v>2999</v>
      </c>
    </row>
    <row customHeight="1" ht="11.25">
      <c r="A67" s="429" t="s">
        <v>16</v>
      </c>
      <c r="B67" s="0" t="s">
        <v>2980</v>
      </c>
      <c r="C67" s="0" t="s">
        <v>2981</v>
      </c>
      <c r="D67" s="0" t="s">
        <v>3000</v>
      </c>
      <c r="E67" s="0" t="s">
        <v>3001</v>
      </c>
      <c r="F67" s="0" t="s">
        <v>2867</v>
      </c>
      <c r="G67" s="0" t="s">
        <v>2022</v>
      </c>
    </row>
    <row customHeight="1" ht="11.25">
      <c r="A68" s="429" t="s">
        <v>16</v>
      </c>
      <c r="B68" s="0" t="s">
        <v>3002</v>
      </c>
      <c r="C68" s="0" t="s">
        <v>3003</v>
      </c>
      <c r="D68" s="0" t="s">
        <v>3004</v>
      </c>
      <c r="E68" s="0" t="s">
        <v>3005</v>
      </c>
      <c r="F68" s="0" t="s">
        <v>2896</v>
      </c>
      <c r="G68" s="0" t="s">
        <v>3006</v>
      </c>
    </row>
    <row customHeight="1" ht="11.25">
      <c r="A69" s="429" t="s">
        <v>16</v>
      </c>
      <c r="B69" s="0" t="s">
        <v>3002</v>
      </c>
      <c r="C69" s="0" t="s">
        <v>3003</v>
      </c>
      <c r="D69" s="0" t="s">
        <v>3007</v>
      </c>
      <c r="E69" s="0" t="s">
        <v>3008</v>
      </c>
      <c r="F69" s="0" t="s">
        <v>2870</v>
      </c>
      <c r="G69" s="0" t="s">
        <v>2225</v>
      </c>
    </row>
    <row customHeight="1" ht="11.25">
      <c r="A70" s="429" t="s">
        <v>16</v>
      </c>
      <c r="B70" s="0" t="s">
        <v>3002</v>
      </c>
      <c r="C70" s="0" t="s">
        <v>3003</v>
      </c>
      <c r="D70" s="0" t="s">
        <v>3009</v>
      </c>
      <c r="E70" s="0" t="s">
        <v>3010</v>
      </c>
      <c r="F70" s="0" t="s">
        <v>2896</v>
      </c>
      <c r="G70" s="0" t="s">
        <v>3011</v>
      </c>
    </row>
    <row customHeight="1" ht="11.25">
      <c r="A71" s="429" t="s">
        <v>16</v>
      </c>
      <c r="B71" s="0" t="s">
        <v>3002</v>
      </c>
      <c r="C71" s="0" t="s">
        <v>3003</v>
      </c>
      <c r="D71" s="0" t="s">
        <v>3012</v>
      </c>
      <c r="E71" s="0" t="s">
        <v>3013</v>
      </c>
      <c r="F71" s="0" t="s">
        <v>2867</v>
      </c>
      <c r="G71" s="0" t="s">
        <v>3014</v>
      </c>
    </row>
    <row customHeight="1" ht="11.25">
      <c r="A72" s="429" t="s">
        <v>16</v>
      </c>
      <c r="B72" s="0" t="s">
        <v>3002</v>
      </c>
      <c r="C72" s="0" t="s">
        <v>3003</v>
      </c>
      <c r="D72" s="0" t="s">
        <v>3015</v>
      </c>
      <c r="E72" s="0" t="s">
        <v>3016</v>
      </c>
      <c r="F72" s="0" t="s">
        <v>2867</v>
      </c>
      <c r="G72" s="0" t="s">
        <v>3017</v>
      </c>
    </row>
    <row customHeight="1" ht="11.25">
      <c r="A73" s="429" t="s">
        <v>16</v>
      </c>
      <c r="B73" s="0" t="s">
        <v>3002</v>
      </c>
      <c r="C73" s="0" t="s">
        <v>3003</v>
      </c>
      <c r="D73" s="0" t="s">
        <v>3018</v>
      </c>
      <c r="E73" s="0" t="s">
        <v>3019</v>
      </c>
      <c r="F73" s="0" t="s">
        <v>2867</v>
      </c>
      <c r="G73" s="0" t="s">
        <v>3020</v>
      </c>
    </row>
    <row customHeight="1" ht="11.25">
      <c r="A74" s="429" t="s">
        <v>16</v>
      </c>
      <c r="B74" s="0" t="s">
        <v>3002</v>
      </c>
      <c r="C74" s="0" t="s">
        <v>3003</v>
      </c>
      <c r="D74" s="0" t="s">
        <v>3021</v>
      </c>
      <c r="E74" s="0" t="s">
        <v>3022</v>
      </c>
      <c r="F74" s="0" t="s">
        <v>2867</v>
      </c>
      <c r="G74" s="0" t="s">
        <v>3023</v>
      </c>
    </row>
    <row customHeight="1" ht="11.25">
      <c r="A75" s="429" t="s">
        <v>16</v>
      </c>
      <c r="B75" s="0" t="s">
        <v>3002</v>
      </c>
      <c r="C75" s="0" t="s">
        <v>3003</v>
      </c>
      <c r="D75" s="0" t="s">
        <v>3002</v>
      </c>
      <c r="E75" s="0" t="s">
        <v>3003</v>
      </c>
      <c r="F75" s="0" t="s">
        <v>2864</v>
      </c>
      <c r="G75" s="0" t="s">
        <v>3024</v>
      </c>
    </row>
    <row customHeight="1" ht="11.25">
      <c r="A76" s="429" t="s">
        <v>16</v>
      </c>
      <c r="B76" s="0" t="s">
        <v>3002</v>
      </c>
      <c r="C76" s="0" t="s">
        <v>3003</v>
      </c>
      <c r="D76" s="0" t="s">
        <v>3025</v>
      </c>
      <c r="E76" s="0" t="s">
        <v>3026</v>
      </c>
      <c r="F76" s="0" t="s">
        <v>2867</v>
      </c>
      <c r="G76" s="0" t="s">
        <v>3027</v>
      </c>
    </row>
    <row customHeight="1" ht="11.25">
      <c r="A77" s="429" t="s">
        <v>16</v>
      </c>
      <c r="B77" s="0" t="s">
        <v>3002</v>
      </c>
      <c r="C77" s="0" t="s">
        <v>3003</v>
      </c>
      <c r="D77" s="0" t="s">
        <v>3028</v>
      </c>
      <c r="E77" s="0" t="s">
        <v>3029</v>
      </c>
      <c r="F77" s="0" t="s">
        <v>2867</v>
      </c>
      <c r="G77" s="0" t="s">
        <v>3030</v>
      </c>
    </row>
    <row customHeight="1" ht="11.25">
      <c r="A78" s="429" t="s">
        <v>16</v>
      </c>
      <c r="B78" s="0" t="s">
        <v>3002</v>
      </c>
      <c r="C78" s="0" t="s">
        <v>3003</v>
      </c>
      <c r="D78" s="0" t="s">
        <v>3031</v>
      </c>
      <c r="E78" s="0" t="s">
        <v>3032</v>
      </c>
      <c r="F78" s="0" t="s">
        <v>2867</v>
      </c>
      <c r="G78" s="0" t="s">
        <v>3033</v>
      </c>
    </row>
    <row customHeight="1" ht="11.25">
      <c r="A79" s="429" t="s">
        <v>16</v>
      </c>
      <c r="B79" s="0" t="s">
        <v>3002</v>
      </c>
      <c r="C79" s="0" t="s">
        <v>3003</v>
      </c>
      <c r="D79" s="0" t="s">
        <v>3034</v>
      </c>
      <c r="E79" s="0" t="s">
        <v>3035</v>
      </c>
      <c r="F79" s="0" t="s">
        <v>2867</v>
      </c>
      <c r="G79" s="0" t="s">
        <v>3036</v>
      </c>
    </row>
    <row customHeight="1" ht="11.25">
      <c r="A80" s="429" t="s">
        <v>16</v>
      </c>
      <c r="B80" s="0" t="s">
        <v>3002</v>
      </c>
      <c r="C80" s="0" t="s">
        <v>3003</v>
      </c>
      <c r="D80" s="0" t="s">
        <v>3037</v>
      </c>
      <c r="E80" s="0" t="s">
        <v>3038</v>
      </c>
      <c r="F80" s="0" t="s">
        <v>2867</v>
      </c>
      <c r="G80" s="0" t="s">
        <v>3039</v>
      </c>
    </row>
    <row customHeight="1" ht="11.25">
      <c r="A81" s="429" t="s">
        <v>16</v>
      </c>
      <c r="B81" s="0" t="s">
        <v>3002</v>
      </c>
      <c r="C81" s="0" t="s">
        <v>3003</v>
      </c>
      <c r="D81" s="0" t="s">
        <v>3040</v>
      </c>
      <c r="E81" s="0" t="s">
        <v>3041</v>
      </c>
      <c r="F81" s="0" t="s">
        <v>2867</v>
      </c>
      <c r="G81" s="0" t="s">
        <v>3042</v>
      </c>
    </row>
    <row customHeight="1" ht="11.25">
      <c r="A82" s="429" t="s">
        <v>16</v>
      </c>
      <c r="B82" s="0" t="s">
        <v>3002</v>
      </c>
      <c r="C82" s="0" t="s">
        <v>3003</v>
      </c>
      <c r="D82" s="0" t="s">
        <v>3043</v>
      </c>
      <c r="E82" s="0" t="s">
        <v>3044</v>
      </c>
      <c r="F82" s="0" t="s">
        <v>2867</v>
      </c>
      <c r="G82" s="0" t="s">
        <v>3045</v>
      </c>
    </row>
    <row customHeight="1" ht="11.25">
      <c r="A83" s="429" t="s">
        <v>16</v>
      </c>
      <c r="B83" s="0" t="s">
        <v>3002</v>
      </c>
      <c r="C83" s="0" t="s">
        <v>3003</v>
      </c>
      <c r="D83" s="0" t="s">
        <v>3046</v>
      </c>
      <c r="E83" s="0" t="s">
        <v>3047</v>
      </c>
      <c r="F83" s="0" t="s">
        <v>2867</v>
      </c>
      <c r="G83" s="0" t="s">
        <v>3048</v>
      </c>
    </row>
    <row customHeight="1" ht="11.25">
      <c r="A84" s="429" t="s">
        <v>16</v>
      </c>
      <c r="B84" s="0" t="s">
        <v>3049</v>
      </c>
      <c r="C84" s="0" t="s">
        <v>3050</v>
      </c>
      <c r="D84" s="0" t="s">
        <v>3051</v>
      </c>
      <c r="E84" s="0" t="s">
        <v>3052</v>
      </c>
      <c r="F84" s="0" t="s">
        <v>2867</v>
      </c>
      <c r="G84" s="0" t="s">
        <v>3053</v>
      </c>
    </row>
    <row customHeight="1" ht="11.25">
      <c r="A85" s="429" t="s">
        <v>16</v>
      </c>
      <c r="B85" s="0" t="s">
        <v>3049</v>
      </c>
      <c r="C85" s="0" t="s">
        <v>3050</v>
      </c>
      <c r="D85" s="0" t="s">
        <v>3054</v>
      </c>
      <c r="E85" s="0" t="s">
        <v>3055</v>
      </c>
      <c r="F85" s="0" t="s">
        <v>2867</v>
      </c>
      <c r="G85" s="0" t="s">
        <v>3056</v>
      </c>
    </row>
    <row customHeight="1" ht="11.25">
      <c r="A86" s="429" t="s">
        <v>16</v>
      </c>
      <c r="B86" s="0" t="s">
        <v>3049</v>
      </c>
      <c r="C86" s="0" t="s">
        <v>3050</v>
      </c>
      <c r="D86" s="0" t="s">
        <v>3057</v>
      </c>
      <c r="E86" s="0" t="s">
        <v>3058</v>
      </c>
      <c r="F86" s="0" t="s">
        <v>2867</v>
      </c>
      <c r="G86" s="0" t="s">
        <v>3059</v>
      </c>
    </row>
    <row customHeight="1" ht="11.25">
      <c r="A87" s="429" t="s">
        <v>16</v>
      </c>
      <c r="B87" s="0" t="s">
        <v>3049</v>
      </c>
      <c r="C87" s="0" t="s">
        <v>3050</v>
      </c>
      <c r="D87" s="0" t="s">
        <v>3060</v>
      </c>
      <c r="E87" s="0" t="s">
        <v>3061</v>
      </c>
      <c r="F87" s="0" t="s">
        <v>2867</v>
      </c>
      <c r="G87" s="0" t="s">
        <v>3062</v>
      </c>
    </row>
    <row customHeight="1" ht="11.25">
      <c r="A88" s="429" t="s">
        <v>16</v>
      </c>
      <c r="B88" s="0" t="s">
        <v>3049</v>
      </c>
      <c r="C88" s="0" t="s">
        <v>3050</v>
      </c>
      <c r="D88" s="0" t="s">
        <v>3063</v>
      </c>
      <c r="E88" s="0" t="s">
        <v>3064</v>
      </c>
      <c r="F88" s="0" t="s">
        <v>2867</v>
      </c>
      <c r="G88" s="0" t="s">
        <v>3065</v>
      </c>
    </row>
    <row customHeight="1" ht="11.25">
      <c r="A89" s="429" t="s">
        <v>16</v>
      </c>
      <c r="B89" s="0" t="s">
        <v>3049</v>
      </c>
      <c r="C89" s="0" t="s">
        <v>3050</v>
      </c>
      <c r="D89" s="0" t="s">
        <v>3049</v>
      </c>
      <c r="E89" s="0" t="s">
        <v>3050</v>
      </c>
      <c r="F89" s="0" t="s">
        <v>2864</v>
      </c>
      <c r="G89" s="0" t="s">
        <v>3066</v>
      </c>
    </row>
    <row customHeight="1" ht="11.25">
      <c r="A90" s="429" t="s">
        <v>16</v>
      </c>
      <c r="B90" s="0" t="s">
        <v>3049</v>
      </c>
      <c r="C90" s="0" t="s">
        <v>3050</v>
      </c>
      <c r="D90" s="0" t="s">
        <v>3067</v>
      </c>
      <c r="E90" s="0" t="s">
        <v>3068</v>
      </c>
      <c r="F90" s="0" t="s">
        <v>2867</v>
      </c>
      <c r="G90" s="0" t="s">
        <v>3069</v>
      </c>
    </row>
    <row customHeight="1" ht="11.25">
      <c r="A91" s="429" t="s">
        <v>16</v>
      </c>
      <c r="B91" s="0" t="s">
        <v>3049</v>
      </c>
      <c r="C91" s="0" t="s">
        <v>3050</v>
      </c>
      <c r="D91" s="0" t="s">
        <v>3070</v>
      </c>
      <c r="E91" s="0" t="s">
        <v>3071</v>
      </c>
      <c r="F91" s="0" t="s">
        <v>2867</v>
      </c>
      <c r="G91" s="0" t="s">
        <v>3072</v>
      </c>
    </row>
    <row customHeight="1" ht="11.25">
      <c r="A92" s="429" t="s">
        <v>16</v>
      </c>
      <c r="B92" s="0" t="s">
        <v>3049</v>
      </c>
      <c r="C92" s="0" t="s">
        <v>3050</v>
      </c>
      <c r="D92" s="0" t="s">
        <v>3073</v>
      </c>
      <c r="E92" s="0" t="s">
        <v>3074</v>
      </c>
      <c r="F92" s="0" t="s">
        <v>2867</v>
      </c>
      <c r="G92" s="0" t="s">
        <v>3075</v>
      </c>
    </row>
    <row customHeight="1" ht="11.25">
      <c r="A93" s="429" t="s">
        <v>16</v>
      </c>
      <c r="B93" s="0" t="s">
        <v>3049</v>
      </c>
      <c r="C93" s="0" t="s">
        <v>3050</v>
      </c>
      <c r="D93" s="0" t="s">
        <v>3076</v>
      </c>
      <c r="E93" s="0" t="s">
        <v>3077</v>
      </c>
      <c r="F93" s="0" t="s">
        <v>2867</v>
      </c>
      <c r="G93" s="0" t="s">
        <v>3078</v>
      </c>
    </row>
    <row customHeight="1" ht="11.25">
      <c r="A94" s="429" t="s">
        <v>16</v>
      </c>
      <c r="B94" s="0" t="s">
        <v>3049</v>
      </c>
      <c r="C94" s="0" t="s">
        <v>3050</v>
      </c>
      <c r="D94" s="0" t="s">
        <v>3079</v>
      </c>
      <c r="E94" s="0" t="s">
        <v>3080</v>
      </c>
      <c r="F94" s="0" t="s">
        <v>2867</v>
      </c>
      <c r="G94" s="0" t="s">
        <v>3081</v>
      </c>
    </row>
    <row customHeight="1" ht="11.25">
      <c r="A95" s="429" t="s">
        <v>16</v>
      </c>
      <c r="B95" s="0" t="s">
        <v>3082</v>
      </c>
      <c r="C95" s="0" t="s">
        <v>3083</v>
      </c>
      <c r="D95" s="0" t="s">
        <v>3084</v>
      </c>
      <c r="E95" s="0" t="s">
        <v>3085</v>
      </c>
      <c r="F95" s="0" t="s">
        <v>2870</v>
      </c>
      <c r="G95" s="0" t="s">
        <v>3086</v>
      </c>
    </row>
    <row customHeight="1" ht="11.25">
      <c r="A96" s="429" t="s">
        <v>16</v>
      </c>
      <c r="B96" s="0" t="s">
        <v>3082</v>
      </c>
      <c r="C96" s="0" t="s">
        <v>3083</v>
      </c>
      <c r="D96" s="0" t="s">
        <v>3087</v>
      </c>
      <c r="E96" s="0" t="s">
        <v>3088</v>
      </c>
      <c r="F96" s="0" t="s">
        <v>2867</v>
      </c>
      <c r="G96" s="0" t="s">
        <v>3089</v>
      </c>
    </row>
    <row customHeight="1" ht="11.25">
      <c r="A97" s="429" t="s">
        <v>16</v>
      </c>
      <c r="B97" s="0" t="s">
        <v>3082</v>
      </c>
      <c r="C97" s="0" t="s">
        <v>3083</v>
      </c>
      <c r="D97" s="0" t="s">
        <v>2952</v>
      </c>
      <c r="E97" s="0" t="s">
        <v>3090</v>
      </c>
      <c r="F97" s="0" t="s">
        <v>2867</v>
      </c>
      <c r="G97" s="0" t="s">
        <v>3091</v>
      </c>
    </row>
    <row customHeight="1" ht="11.25">
      <c r="A98" s="429" t="s">
        <v>16</v>
      </c>
      <c r="B98" s="0" t="s">
        <v>3082</v>
      </c>
      <c r="C98" s="0" t="s">
        <v>3083</v>
      </c>
      <c r="D98" s="0" t="s">
        <v>3092</v>
      </c>
      <c r="E98" s="0" t="s">
        <v>3093</v>
      </c>
      <c r="F98" s="0" t="s">
        <v>2867</v>
      </c>
      <c r="G98" s="0" t="s">
        <v>3094</v>
      </c>
    </row>
    <row customHeight="1" ht="11.25">
      <c r="A99" s="429" t="s">
        <v>16</v>
      </c>
      <c r="B99" s="0" t="s">
        <v>3082</v>
      </c>
      <c r="C99" s="0" t="s">
        <v>3083</v>
      </c>
      <c r="D99" s="0" t="s">
        <v>3095</v>
      </c>
      <c r="E99" s="0" t="s">
        <v>3096</v>
      </c>
      <c r="F99" s="0" t="s">
        <v>2867</v>
      </c>
      <c r="G99" s="0" t="s">
        <v>3097</v>
      </c>
    </row>
    <row customHeight="1" ht="11.25">
      <c r="A100" s="429" t="s">
        <v>16</v>
      </c>
      <c r="B100" s="0" t="s">
        <v>3082</v>
      </c>
      <c r="C100" s="0" t="s">
        <v>3083</v>
      </c>
      <c r="D100" s="0" t="s">
        <v>3098</v>
      </c>
      <c r="E100" s="0" t="s">
        <v>3099</v>
      </c>
      <c r="F100" s="0" t="s">
        <v>2867</v>
      </c>
      <c r="G100" s="0" t="s">
        <v>3100</v>
      </c>
    </row>
    <row customHeight="1" ht="11.25">
      <c r="A101" s="429" t="s">
        <v>16</v>
      </c>
      <c r="B101" s="0" t="s">
        <v>3082</v>
      </c>
      <c r="C101" s="0" t="s">
        <v>3083</v>
      </c>
      <c r="D101" s="0" t="s">
        <v>3101</v>
      </c>
      <c r="E101" s="0" t="s">
        <v>3102</v>
      </c>
      <c r="F101" s="0" t="s">
        <v>2867</v>
      </c>
      <c r="G101" s="0" t="s">
        <v>3103</v>
      </c>
    </row>
    <row customHeight="1" ht="11.25">
      <c r="A102" s="429" t="s">
        <v>16</v>
      </c>
      <c r="B102" s="0" t="s">
        <v>3082</v>
      </c>
      <c r="C102" s="0" t="s">
        <v>3083</v>
      </c>
      <c r="D102" s="0" t="s">
        <v>3104</v>
      </c>
      <c r="E102" s="0" t="s">
        <v>3105</v>
      </c>
      <c r="F102" s="0" t="s">
        <v>2867</v>
      </c>
      <c r="G102" s="0" t="s">
        <v>3106</v>
      </c>
    </row>
    <row customHeight="1" ht="11.25">
      <c r="A103" s="429" t="s">
        <v>16</v>
      </c>
      <c r="B103" s="0" t="s">
        <v>3082</v>
      </c>
      <c r="C103" s="0" t="s">
        <v>3083</v>
      </c>
      <c r="D103" s="0" t="s">
        <v>3082</v>
      </c>
      <c r="E103" s="0" t="s">
        <v>3083</v>
      </c>
      <c r="F103" s="0" t="s">
        <v>2864</v>
      </c>
      <c r="G103" s="0" t="s">
        <v>3107</v>
      </c>
    </row>
    <row customHeight="1" ht="11.25">
      <c r="A104" s="429" t="s">
        <v>16</v>
      </c>
      <c r="B104" s="0" t="s">
        <v>3082</v>
      </c>
      <c r="C104" s="0" t="s">
        <v>3083</v>
      </c>
      <c r="D104" s="0" t="s">
        <v>3108</v>
      </c>
      <c r="E104" s="0" t="s">
        <v>3109</v>
      </c>
      <c r="F104" s="0" t="s">
        <v>2867</v>
      </c>
      <c r="G104" s="0" t="s">
        <v>3110</v>
      </c>
    </row>
    <row customHeight="1" ht="11.25">
      <c r="A105" s="429" t="s">
        <v>16</v>
      </c>
      <c r="B105" s="0" t="s">
        <v>3082</v>
      </c>
      <c r="C105" s="0" t="s">
        <v>3083</v>
      </c>
      <c r="D105" s="0" t="s">
        <v>3111</v>
      </c>
      <c r="E105" s="0" t="s">
        <v>3112</v>
      </c>
      <c r="F105" s="0" t="s">
        <v>2867</v>
      </c>
      <c r="G105" s="0" t="s">
        <v>3113</v>
      </c>
    </row>
    <row customHeight="1" ht="11.25">
      <c r="A106" s="429" t="s">
        <v>16</v>
      </c>
      <c r="B106" s="0" t="s">
        <v>3082</v>
      </c>
      <c r="C106" s="0" t="s">
        <v>3083</v>
      </c>
      <c r="D106" s="0" t="s">
        <v>3114</v>
      </c>
      <c r="E106" s="0" t="s">
        <v>3115</v>
      </c>
      <c r="F106" s="0" t="s">
        <v>2867</v>
      </c>
      <c r="G106" s="0" t="s">
        <v>3116</v>
      </c>
    </row>
    <row customHeight="1" ht="11.25">
      <c r="A107" s="429" t="s">
        <v>16</v>
      </c>
      <c r="B107" s="0" t="s">
        <v>3082</v>
      </c>
      <c r="C107" s="0" t="s">
        <v>3083</v>
      </c>
      <c r="D107" s="0" t="s">
        <v>3117</v>
      </c>
      <c r="E107" s="0" t="s">
        <v>3118</v>
      </c>
      <c r="F107" s="0" t="s">
        <v>2867</v>
      </c>
      <c r="G107" s="0" t="s">
        <v>3119</v>
      </c>
    </row>
    <row customHeight="1" ht="11.25">
      <c r="A108" s="429" t="s">
        <v>16</v>
      </c>
      <c r="B108" s="0" t="s">
        <v>3082</v>
      </c>
      <c r="C108" s="0" t="s">
        <v>3083</v>
      </c>
      <c r="D108" s="0" t="s">
        <v>3120</v>
      </c>
      <c r="E108" s="0" t="s">
        <v>3121</v>
      </c>
      <c r="F108" s="0" t="s">
        <v>2867</v>
      </c>
      <c r="G108" s="0" t="s">
        <v>3122</v>
      </c>
    </row>
    <row customHeight="1" ht="11.25">
      <c r="A109" s="429" t="s">
        <v>16</v>
      </c>
      <c r="B109" s="0" t="s">
        <v>3123</v>
      </c>
      <c r="C109" s="0" t="s">
        <v>3124</v>
      </c>
      <c r="D109" s="0" t="s">
        <v>3125</v>
      </c>
      <c r="E109" s="0" t="s">
        <v>3126</v>
      </c>
      <c r="F109" s="0" t="s">
        <v>2870</v>
      </c>
      <c r="G109" s="0" t="s">
        <v>3127</v>
      </c>
    </row>
    <row customHeight="1" ht="11.25">
      <c r="A110" s="429" t="s">
        <v>16</v>
      </c>
      <c r="B110" s="0" t="s">
        <v>3123</v>
      </c>
      <c r="C110" s="0" t="s">
        <v>3124</v>
      </c>
      <c r="D110" s="0" t="s">
        <v>3128</v>
      </c>
      <c r="E110" s="0" t="s">
        <v>3129</v>
      </c>
      <c r="F110" s="0" t="s">
        <v>2870</v>
      </c>
      <c r="G110" s="0" t="s">
        <v>3130</v>
      </c>
    </row>
    <row customHeight="1" ht="11.25">
      <c r="A111" s="429" t="s">
        <v>16</v>
      </c>
      <c r="B111" s="0" t="s">
        <v>3123</v>
      </c>
      <c r="C111" s="0" t="s">
        <v>3124</v>
      </c>
      <c r="D111" s="0" t="s">
        <v>3131</v>
      </c>
      <c r="E111" s="0" t="s">
        <v>3132</v>
      </c>
      <c r="F111" s="0" t="s">
        <v>2867</v>
      </c>
      <c r="G111" s="0" t="s">
        <v>3133</v>
      </c>
    </row>
    <row customHeight="1" ht="11.25">
      <c r="A112" s="429" t="s">
        <v>16</v>
      </c>
      <c r="B112" s="0" t="s">
        <v>3123</v>
      </c>
      <c r="C112" s="0" t="s">
        <v>3124</v>
      </c>
      <c r="D112" s="0" t="s">
        <v>3134</v>
      </c>
      <c r="E112" s="0" t="s">
        <v>3135</v>
      </c>
      <c r="F112" s="0" t="s">
        <v>2867</v>
      </c>
      <c r="G112" s="0" t="s">
        <v>3136</v>
      </c>
    </row>
    <row customHeight="1" ht="11.25">
      <c r="A113" s="429" t="s">
        <v>16</v>
      </c>
      <c r="B113" s="0" t="s">
        <v>3123</v>
      </c>
      <c r="C113" s="0" t="s">
        <v>3124</v>
      </c>
      <c r="D113" s="0" t="s">
        <v>3137</v>
      </c>
      <c r="E113" s="0" t="s">
        <v>3138</v>
      </c>
      <c r="F113" s="0" t="s">
        <v>2867</v>
      </c>
      <c r="G113" s="0" t="s">
        <v>3139</v>
      </c>
    </row>
    <row customHeight="1" ht="11.25">
      <c r="A114" s="429" t="s">
        <v>16</v>
      </c>
      <c r="B114" s="0" t="s">
        <v>3123</v>
      </c>
      <c r="C114" s="0" t="s">
        <v>3124</v>
      </c>
      <c r="D114" s="0" t="s">
        <v>3140</v>
      </c>
      <c r="E114" s="0" t="s">
        <v>3141</v>
      </c>
      <c r="F114" s="0" t="s">
        <v>2867</v>
      </c>
      <c r="G114" s="0" t="s">
        <v>3142</v>
      </c>
    </row>
    <row customHeight="1" ht="11.25">
      <c r="A115" s="429" t="s">
        <v>16</v>
      </c>
      <c r="B115" s="0" t="s">
        <v>3123</v>
      </c>
      <c r="C115" s="0" t="s">
        <v>3124</v>
      </c>
      <c r="D115" s="0" t="s">
        <v>3143</v>
      </c>
      <c r="E115" s="0" t="s">
        <v>3144</v>
      </c>
      <c r="F115" s="0" t="s">
        <v>2867</v>
      </c>
      <c r="G115" s="0" t="s">
        <v>3145</v>
      </c>
    </row>
    <row customHeight="1" ht="11.25">
      <c r="A116" s="429" t="s">
        <v>16</v>
      </c>
      <c r="B116" s="0" t="s">
        <v>3123</v>
      </c>
      <c r="C116" s="0" t="s">
        <v>3124</v>
      </c>
      <c r="D116" s="0" t="s">
        <v>3146</v>
      </c>
      <c r="E116" s="0" t="s">
        <v>3147</v>
      </c>
      <c r="F116" s="0" t="s">
        <v>2867</v>
      </c>
      <c r="G116" s="0" t="s">
        <v>3148</v>
      </c>
    </row>
    <row customHeight="1" ht="11.25">
      <c r="A117" s="429" t="s">
        <v>16</v>
      </c>
      <c r="B117" s="0" t="s">
        <v>3123</v>
      </c>
      <c r="C117" s="0" t="s">
        <v>3124</v>
      </c>
      <c r="D117" s="0" t="s">
        <v>3149</v>
      </c>
      <c r="E117" s="0" t="s">
        <v>3150</v>
      </c>
      <c r="F117" s="0" t="s">
        <v>2867</v>
      </c>
      <c r="G117" s="0" t="s">
        <v>3151</v>
      </c>
    </row>
    <row customHeight="1" ht="11.25">
      <c r="A118" s="429" t="s">
        <v>16</v>
      </c>
      <c r="B118" s="0" t="s">
        <v>3123</v>
      </c>
      <c r="C118" s="0" t="s">
        <v>3124</v>
      </c>
      <c r="D118" s="0" t="s">
        <v>3123</v>
      </c>
      <c r="E118" s="0" t="s">
        <v>3124</v>
      </c>
      <c r="F118" s="0" t="s">
        <v>2864</v>
      </c>
      <c r="G118" s="0" t="s">
        <v>3152</v>
      </c>
    </row>
    <row customHeight="1" ht="11.25">
      <c r="A119" s="429" t="s">
        <v>16</v>
      </c>
      <c r="B119" s="0" t="s">
        <v>3123</v>
      </c>
      <c r="C119" s="0" t="s">
        <v>3124</v>
      </c>
      <c r="D119" s="0" t="s">
        <v>3153</v>
      </c>
      <c r="E119" s="0" t="s">
        <v>3154</v>
      </c>
      <c r="F119" s="0" t="s">
        <v>2867</v>
      </c>
      <c r="G119" s="0" t="s">
        <v>3155</v>
      </c>
    </row>
    <row customHeight="1" ht="11.25">
      <c r="A120" s="429" t="s">
        <v>16</v>
      </c>
      <c r="B120" s="0" t="s">
        <v>3123</v>
      </c>
      <c r="C120" s="0" t="s">
        <v>3124</v>
      </c>
      <c r="D120" s="0" t="s">
        <v>3156</v>
      </c>
      <c r="E120" s="0" t="s">
        <v>3157</v>
      </c>
      <c r="F120" s="0" t="s">
        <v>2867</v>
      </c>
      <c r="G120" s="0" t="s">
        <v>3158</v>
      </c>
    </row>
    <row customHeight="1" ht="11.25">
      <c r="A121" s="429" t="s">
        <v>16</v>
      </c>
      <c r="B121" s="0" t="s">
        <v>3123</v>
      </c>
      <c r="C121" s="0" t="s">
        <v>3124</v>
      </c>
      <c r="D121" s="0" t="s">
        <v>3159</v>
      </c>
      <c r="E121" s="0" t="s">
        <v>3160</v>
      </c>
      <c r="F121" s="0" t="s">
        <v>2867</v>
      </c>
      <c r="G121" s="0" t="s">
        <v>3161</v>
      </c>
    </row>
    <row customHeight="1" ht="11.25">
      <c r="A122" s="429" t="s">
        <v>16</v>
      </c>
      <c r="B122" s="0" t="s">
        <v>3123</v>
      </c>
      <c r="C122" s="0" t="s">
        <v>3124</v>
      </c>
      <c r="D122" s="0" t="s">
        <v>3162</v>
      </c>
      <c r="E122" s="0" t="s">
        <v>3163</v>
      </c>
      <c r="F122" s="0" t="s">
        <v>2867</v>
      </c>
      <c r="G122" s="0" t="s">
        <v>3164</v>
      </c>
    </row>
    <row customHeight="1" ht="11.25">
      <c r="A123" s="429" t="s">
        <v>16</v>
      </c>
      <c r="B123" s="0" t="s">
        <v>3123</v>
      </c>
      <c r="C123" s="0" t="s">
        <v>3124</v>
      </c>
      <c r="D123" s="0" t="s">
        <v>3165</v>
      </c>
      <c r="E123" s="0" t="s">
        <v>3166</v>
      </c>
      <c r="F123" s="0" t="s">
        <v>2867</v>
      </c>
      <c r="G123" s="0" t="s">
        <v>3167</v>
      </c>
    </row>
    <row customHeight="1" ht="11.25">
      <c r="A124" s="429" t="s">
        <v>16</v>
      </c>
      <c r="B124" s="0" t="s">
        <v>3123</v>
      </c>
      <c r="C124" s="0" t="s">
        <v>3124</v>
      </c>
      <c r="D124" s="0" t="s">
        <v>3168</v>
      </c>
      <c r="E124" s="0" t="s">
        <v>3169</v>
      </c>
      <c r="F124" s="0" t="s">
        <v>2867</v>
      </c>
      <c r="G124" s="0" t="s">
        <v>3170</v>
      </c>
    </row>
    <row customHeight="1" ht="11.25">
      <c r="A125" s="429" t="s">
        <v>16</v>
      </c>
      <c r="B125" s="0" t="s">
        <v>3123</v>
      </c>
      <c r="C125" s="0" t="s">
        <v>3124</v>
      </c>
      <c r="D125" s="0" t="s">
        <v>2978</v>
      </c>
      <c r="E125" s="0" t="s">
        <v>3171</v>
      </c>
      <c r="F125" s="0" t="s">
        <v>2867</v>
      </c>
      <c r="G125" s="0" t="s">
        <v>3172</v>
      </c>
    </row>
    <row customHeight="1" ht="11.25">
      <c r="A126" s="429" t="s">
        <v>16</v>
      </c>
      <c r="B126" s="0" t="s">
        <v>3173</v>
      </c>
      <c r="C126" s="0" t="s">
        <v>3174</v>
      </c>
      <c r="D126" s="0" t="s">
        <v>2956</v>
      </c>
      <c r="E126" s="0" t="s">
        <v>3175</v>
      </c>
      <c r="F126" s="0" t="s">
        <v>2867</v>
      </c>
      <c r="G126" s="0" t="s">
        <v>3176</v>
      </c>
    </row>
    <row customHeight="1" ht="11.25">
      <c r="A127" s="429" t="s">
        <v>16</v>
      </c>
      <c r="B127" s="0" t="s">
        <v>3173</v>
      </c>
      <c r="C127" s="0" t="s">
        <v>3174</v>
      </c>
      <c r="D127" s="0" t="s">
        <v>3173</v>
      </c>
      <c r="E127" s="0" t="s">
        <v>3174</v>
      </c>
      <c r="F127" s="0" t="s">
        <v>2864</v>
      </c>
      <c r="G127" s="0" t="s">
        <v>3177</v>
      </c>
    </row>
    <row customHeight="1" ht="11.25">
      <c r="A128" s="429" t="s">
        <v>16</v>
      </c>
      <c r="B128" s="0" t="s">
        <v>3173</v>
      </c>
      <c r="C128" s="0" t="s">
        <v>3174</v>
      </c>
      <c r="D128" s="0" t="s">
        <v>3178</v>
      </c>
      <c r="E128" s="0" t="s">
        <v>3179</v>
      </c>
      <c r="F128" s="0" t="s">
        <v>2867</v>
      </c>
      <c r="G128" s="0" t="s">
        <v>3180</v>
      </c>
    </row>
    <row customHeight="1" ht="11.25">
      <c r="A129" s="429" t="s">
        <v>16</v>
      </c>
      <c r="B129" s="0" t="s">
        <v>3173</v>
      </c>
      <c r="C129" s="0" t="s">
        <v>3174</v>
      </c>
      <c r="D129" s="0" t="s">
        <v>3181</v>
      </c>
      <c r="E129" s="0" t="s">
        <v>3182</v>
      </c>
      <c r="F129" s="0" t="s">
        <v>2867</v>
      </c>
      <c r="G129" s="0" t="s">
        <v>3183</v>
      </c>
    </row>
    <row customHeight="1" ht="11.25">
      <c r="A130" s="429" t="s">
        <v>16</v>
      </c>
      <c r="B130" s="0" t="s">
        <v>3173</v>
      </c>
      <c r="C130" s="0" t="s">
        <v>3174</v>
      </c>
      <c r="D130" s="0" t="s">
        <v>3184</v>
      </c>
      <c r="E130" s="0" t="s">
        <v>3185</v>
      </c>
      <c r="F130" s="0" t="s">
        <v>2867</v>
      </c>
      <c r="G130" s="0" t="s">
        <v>3186</v>
      </c>
    </row>
    <row customHeight="1" ht="11.25">
      <c r="A131" s="429" t="s">
        <v>16</v>
      </c>
      <c r="B131" s="0" t="s">
        <v>3173</v>
      </c>
      <c r="C131" s="0" t="s">
        <v>3174</v>
      </c>
      <c r="D131" s="0" t="s">
        <v>3187</v>
      </c>
      <c r="E131" s="0" t="s">
        <v>3188</v>
      </c>
      <c r="F131" s="0" t="s">
        <v>2867</v>
      </c>
      <c r="G131" s="0" t="s">
        <v>3189</v>
      </c>
    </row>
    <row customHeight="1" ht="11.25">
      <c r="A132" s="429" t="s">
        <v>16</v>
      </c>
      <c r="B132" s="0" t="s">
        <v>3190</v>
      </c>
      <c r="C132" s="0" t="s">
        <v>3191</v>
      </c>
      <c r="D132" s="0" t="s">
        <v>3192</v>
      </c>
      <c r="E132" s="0" t="s">
        <v>3193</v>
      </c>
      <c r="F132" s="0" t="s">
        <v>2870</v>
      </c>
      <c r="G132" s="0" t="s">
        <v>3194</v>
      </c>
    </row>
    <row customHeight="1" ht="11.25">
      <c r="A133" s="429" t="s">
        <v>16</v>
      </c>
      <c r="B133" s="0" t="s">
        <v>3190</v>
      </c>
      <c r="C133" s="0" t="s">
        <v>3191</v>
      </c>
      <c r="D133" s="0" t="s">
        <v>3195</v>
      </c>
      <c r="E133" s="0" t="s">
        <v>3196</v>
      </c>
      <c r="F133" s="0" t="s">
        <v>2867</v>
      </c>
      <c r="G133" s="0" t="s">
        <v>3197</v>
      </c>
    </row>
    <row customHeight="1" ht="11.25">
      <c r="A134" s="429" t="s">
        <v>16</v>
      </c>
      <c r="B134" s="0" t="s">
        <v>3190</v>
      </c>
      <c r="C134" s="0" t="s">
        <v>3191</v>
      </c>
      <c r="D134" s="0" t="s">
        <v>3198</v>
      </c>
      <c r="E134" s="0" t="s">
        <v>3199</v>
      </c>
      <c r="F134" s="0" t="s">
        <v>2867</v>
      </c>
      <c r="G134" s="0" t="s">
        <v>3200</v>
      </c>
    </row>
    <row customHeight="1" ht="11.25">
      <c r="A135" s="429" t="s">
        <v>16</v>
      </c>
      <c r="B135" s="0" t="s">
        <v>3190</v>
      </c>
      <c r="C135" s="0" t="s">
        <v>3191</v>
      </c>
      <c r="D135" s="0" t="s">
        <v>3201</v>
      </c>
      <c r="E135" s="0" t="s">
        <v>3202</v>
      </c>
      <c r="F135" s="0" t="s">
        <v>2867</v>
      </c>
      <c r="G135" s="0" t="s">
        <v>3203</v>
      </c>
    </row>
    <row customHeight="1" ht="11.25">
      <c r="A136" s="429" t="s">
        <v>16</v>
      </c>
      <c r="B136" s="0" t="s">
        <v>3190</v>
      </c>
      <c r="C136" s="0" t="s">
        <v>3191</v>
      </c>
      <c r="D136" s="0" t="s">
        <v>3190</v>
      </c>
      <c r="E136" s="0" t="s">
        <v>3191</v>
      </c>
      <c r="F136" s="0" t="s">
        <v>2864</v>
      </c>
      <c r="G136" s="0" t="s">
        <v>3204</v>
      </c>
    </row>
    <row customHeight="1" ht="11.25">
      <c r="A137" s="429" t="s">
        <v>16</v>
      </c>
      <c r="B137" s="0" t="s">
        <v>3190</v>
      </c>
      <c r="C137" s="0" t="s">
        <v>3191</v>
      </c>
      <c r="D137" s="0" t="s">
        <v>3205</v>
      </c>
      <c r="E137" s="0" t="s">
        <v>3206</v>
      </c>
      <c r="F137" s="0" t="s">
        <v>2867</v>
      </c>
      <c r="G137" s="0" t="s">
        <v>3207</v>
      </c>
    </row>
    <row customHeight="1" ht="11.25">
      <c r="A138" s="429" t="s">
        <v>16</v>
      </c>
      <c r="B138" s="0" t="s">
        <v>3190</v>
      </c>
      <c r="C138" s="0" t="s">
        <v>3191</v>
      </c>
      <c r="D138" s="0" t="s">
        <v>3208</v>
      </c>
      <c r="E138" s="0" t="s">
        <v>3209</v>
      </c>
      <c r="F138" s="0" t="s">
        <v>2867</v>
      </c>
      <c r="G138" s="0" t="s">
        <v>3210</v>
      </c>
    </row>
    <row customHeight="1" ht="11.25">
      <c r="A139" s="429" t="s">
        <v>16</v>
      </c>
      <c r="B139" s="0" t="s">
        <v>3211</v>
      </c>
      <c r="C139" s="0" t="s">
        <v>3212</v>
      </c>
      <c r="D139" s="0" t="s">
        <v>3213</v>
      </c>
      <c r="E139" s="0" t="s">
        <v>3214</v>
      </c>
      <c r="F139" s="0" t="s">
        <v>2870</v>
      </c>
      <c r="G139" s="0" t="s">
        <v>3215</v>
      </c>
    </row>
    <row customHeight="1" ht="11.25">
      <c r="A140" s="429" t="s">
        <v>16</v>
      </c>
      <c r="B140" s="0" t="s">
        <v>3211</v>
      </c>
      <c r="C140" s="0" t="s">
        <v>3212</v>
      </c>
      <c r="D140" s="0" t="s">
        <v>3216</v>
      </c>
      <c r="E140" s="0" t="s">
        <v>3217</v>
      </c>
      <c r="F140" s="0" t="s">
        <v>2867</v>
      </c>
      <c r="G140" s="0" t="s">
        <v>3218</v>
      </c>
    </row>
    <row customHeight="1" ht="11.25">
      <c r="A141" s="429" t="s">
        <v>16</v>
      </c>
      <c r="B141" s="0" t="s">
        <v>3211</v>
      </c>
      <c r="C141" s="0" t="s">
        <v>3212</v>
      </c>
      <c r="D141" s="0" t="s">
        <v>3219</v>
      </c>
      <c r="E141" s="0" t="s">
        <v>3220</v>
      </c>
      <c r="F141" s="0" t="s">
        <v>2867</v>
      </c>
      <c r="G141" s="0" t="s">
        <v>3221</v>
      </c>
    </row>
    <row customHeight="1" ht="11.25">
      <c r="A142" s="429" t="s">
        <v>16</v>
      </c>
      <c r="B142" s="0" t="s">
        <v>3211</v>
      </c>
      <c r="C142" s="0" t="s">
        <v>3212</v>
      </c>
      <c r="D142" s="0" t="s">
        <v>3222</v>
      </c>
      <c r="E142" s="0" t="s">
        <v>3223</v>
      </c>
      <c r="F142" s="0" t="s">
        <v>2867</v>
      </c>
      <c r="G142" s="0" t="s">
        <v>3224</v>
      </c>
    </row>
    <row customHeight="1" ht="11.25">
      <c r="A143" s="429" t="s">
        <v>16</v>
      </c>
      <c r="B143" s="0" t="s">
        <v>3211</v>
      </c>
      <c r="C143" s="0" t="s">
        <v>3212</v>
      </c>
      <c r="D143" s="0" t="s">
        <v>3225</v>
      </c>
      <c r="E143" s="0" t="s">
        <v>3226</v>
      </c>
      <c r="F143" s="0" t="s">
        <v>2867</v>
      </c>
      <c r="G143" s="0" t="s">
        <v>3227</v>
      </c>
    </row>
    <row customHeight="1" ht="11.25">
      <c r="A144" s="429" t="s">
        <v>16</v>
      </c>
      <c r="B144" s="0" t="s">
        <v>3211</v>
      </c>
      <c r="C144" s="0" t="s">
        <v>3212</v>
      </c>
      <c r="D144" s="0" t="s">
        <v>3228</v>
      </c>
      <c r="E144" s="0" t="s">
        <v>3229</v>
      </c>
      <c r="F144" s="0" t="s">
        <v>2867</v>
      </c>
      <c r="G144" s="0" t="s">
        <v>3230</v>
      </c>
    </row>
    <row customHeight="1" ht="11.25">
      <c r="A145" s="429" t="s">
        <v>16</v>
      </c>
      <c r="B145" s="0" t="s">
        <v>3211</v>
      </c>
      <c r="C145" s="0" t="s">
        <v>3212</v>
      </c>
      <c r="D145" s="0" t="s">
        <v>3231</v>
      </c>
      <c r="E145" s="0" t="s">
        <v>3232</v>
      </c>
      <c r="F145" s="0" t="s">
        <v>2867</v>
      </c>
      <c r="G145" s="0" t="s">
        <v>3233</v>
      </c>
    </row>
    <row customHeight="1" ht="11.25">
      <c r="A146" s="429" t="s">
        <v>16</v>
      </c>
      <c r="B146" s="0" t="s">
        <v>3211</v>
      </c>
      <c r="C146" s="0" t="s">
        <v>3212</v>
      </c>
      <c r="D146" s="0" t="s">
        <v>3234</v>
      </c>
      <c r="E146" s="0" t="s">
        <v>3235</v>
      </c>
      <c r="F146" s="0" t="s">
        <v>2867</v>
      </c>
      <c r="G146" s="0" t="s">
        <v>3236</v>
      </c>
    </row>
    <row customHeight="1" ht="11.25">
      <c r="A147" s="429" t="s">
        <v>16</v>
      </c>
      <c r="B147" s="0" t="s">
        <v>3211</v>
      </c>
      <c r="C147" s="0" t="s">
        <v>3212</v>
      </c>
      <c r="D147" s="0" t="s">
        <v>3237</v>
      </c>
      <c r="E147" s="0" t="s">
        <v>3238</v>
      </c>
      <c r="F147" s="0" t="s">
        <v>2867</v>
      </c>
      <c r="G147" s="0" t="s">
        <v>3239</v>
      </c>
    </row>
    <row customHeight="1" ht="11.25">
      <c r="A148" s="429" t="s">
        <v>16</v>
      </c>
      <c r="B148" s="0" t="s">
        <v>3211</v>
      </c>
      <c r="C148" s="0" t="s">
        <v>3212</v>
      </c>
      <c r="D148" s="0" t="s">
        <v>3211</v>
      </c>
      <c r="E148" s="0" t="s">
        <v>3212</v>
      </c>
      <c r="F148" s="0" t="s">
        <v>2864</v>
      </c>
      <c r="G148" s="0" t="s">
        <v>3240</v>
      </c>
    </row>
    <row customHeight="1" ht="11.25">
      <c r="A149" s="429" t="s">
        <v>16</v>
      </c>
      <c r="B149" s="0" t="s">
        <v>3211</v>
      </c>
      <c r="C149" s="0" t="s">
        <v>3212</v>
      </c>
      <c r="D149" s="0" t="s">
        <v>3241</v>
      </c>
      <c r="E149" s="0" t="s">
        <v>3242</v>
      </c>
      <c r="F149" s="0" t="s">
        <v>2867</v>
      </c>
      <c r="G149" s="0" t="s">
        <v>3243</v>
      </c>
    </row>
    <row customHeight="1" ht="11.25">
      <c r="A150" s="429" t="s">
        <v>16</v>
      </c>
      <c r="B150" s="0" t="s">
        <v>3211</v>
      </c>
      <c r="C150" s="0" t="s">
        <v>3212</v>
      </c>
      <c r="D150" s="0" t="s">
        <v>3244</v>
      </c>
      <c r="E150" s="0" t="s">
        <v>3245</v>
      </c>
      <c r="F150" s="0" t="s">
        <v>2867</v>
      </c>
      <c r="G150" s="0" t="s">
        <v>3246</v>
      </c>
    </row>
    <row customHeight="1" ht="11.25">
      <c r="A151" s="429" t="s">
        <v>16</v>
      </c>
      <c r="B151" s="0" t="s">
        <v>3211</v>
      </c>
      <c r="C151" s="0" t="s">
        <v>3212</v>
      </c>
      <c r="D151" s="0" t="s">
        <v>3247</v>
      </c>
      <c r="E151" s="0" t="s">
        <v>3248</v>
      </c>
      <c r="F151" s="0" t="s">
        <v>2867</v>
      </c>
      <c r="G151" s="0" t="s">
        <v>3249</v>
      </c>
    </row>
    <row customHeight="1" ht="11.25">
      <c r="A152" s="429" t="s">
        <v>16</v>
      </c>
      <c r="B152" s="0" t="s">
        <v>3211</v>
      </c>
      <c r="C152" s="0" t="s">
        <v>3212</v>
      </c>
      <c r="D152" s="0" t="s">
        <v>3250</v>
      </c>
      <c r="E152" s="0" t="s">
        <v>3251</v>
      </c>
      <c r="F152" s="0" t="s">
        <v>2867</v>
      </c>
      <c r="G152" s="0" t="s">
        <v>3252</v>
      </c>
    </row>
    <row customHeight="1" ht="11.25">
      <c r="A153" s="429" t="s">
        <v>16</v>
      </c>
      <c r="B153" s="0" t="s">
        <v>3211</v>
      </c>
      <c r="C153" s="0" t="s">
        <v>3212</v>
      </c>
      <c r="D153" s="0" t="s">
        <v>3253</v>
      </c>
      <c r="E153" s="0" t="s">
        <v>3254</v>
      </c>
      <c r="F153" s="0" t="s">
        <v>2867</v>
      </c>
      <c r="G153" s="0" t="s">
        <v>3255</v>
      </c>
    </row>
    <row customHeight="1" ht="11.25">
      <c r="A154" s="429" t="s">
        <v>16</v>
      </c>
      <c r="B154" s="0" t="s">
        <v>3211</v>
      </c>
      <c r="C154" s="0" t="s">
        <v>3212</v>
      </c>
      <c r="D154" s="0" t="s">
        <v>3256</v>
      </c>
      <c r="E154" s="0" t="s">
        <v>3257</v>
      </c>
      <c r="F154" s="0" t="s">
        <v>2867</v>
      </c>
      <c r="G154" s="0" t="s">
        <v>3258</v>
      </c>
    </row>
    <row customHeight="1" ht="11.25">
      <c r="A155" s="429" t="s">
        <v>16</v>
      </c>
      <c r="B155" s="0" t="s">
        <v>3211</v>
      </c>
      <c r="C155" s="0" t="s">
        <v>3212</v>
      </c>
      <c r="D155" s="0" t="s">
        <v>3259</v>
      </c>
      <c r="E155" s="0" t="s">
        <v>3260</v>
      </c>
      <c r="F155" s="0" t="s">
        <v>2867</v>
      </c>
      <c r="G155" s="0" t="s">
        <v>3261</v>
      </c>
    </row>
    <row customHeight="1" ht="11.25">
      <c r="A156" s="429" t="s">
        <v>16</v>
      </c>
      <c r="B156" s="0" t="s">
        <v>3211</v>
      </c>
      <c r="C156" s="0" t="s">
        <v>3212</v>
      </c>
      <c r="D156" s="0" t="s">
        <v>3262</v>
      </c>
      <c r="E156" s="0" t="s">
        <v>3263</v>
      </c>
      <c r="F156" s="0" t="s">
        <v>2867</v>
      </c>
      <c r="G156" s="0" t="s">
        <v>3264</v>
      </c>
    </row>
    <row customHeight="1" ht="11.25">
      <c r="A157" s="429" t="s">
        <v>16</v>
      </c>
      <c r="B157" s="0" t="s">
        <v>3211</v>
      </c>
      <c r="C157" s="0" t="s">
        <v>3212</v>
      </c>
      <c r="D157" s="0" t="s">
        <v>3265</v>
      </c>
      <c r="E157" s="0" t="s">
        <v>3266</v>
      </c>
      <c r="F157" s="0" t="s">
        <v>2867</v>
      </c>
      <c r="G157" s="0" t="s">
        <v>3267</v>
      </c>
    </row>
    <row customHeight="1" ht="11.25">
      <c r="A158" s="429" t="s">
        <v>16</v>
      </c>
      <c r="B158" s="0" t="s">
        <v>3268</v>
      </c>
      <c r="C158" s="0" t="s">
        <v>3269</v>
      </c>
      <c r="D158" s="0" t="s">
        <v>3270</v>
      </c>
      <c r="E158" s="0" t="s">
        <v>3271</v>
      </c>
      <c r="F158" s="0" t="s">
        <v>2870</v>
      </c>
      <c r="G158" s="0" t="s">
        <v>3272</v>
      </c>
    </row>
    <row customHeight="1" ht="11.25">
      <c r="A159" s="429" t="s">
        <v>16</v>
      </c>
      <c r="B159" s="0" t="s">
        <v>3268</v>
      </c>
      <c r="C159" s="0" t="s">
        <v>3269</v>
      </c>
      <c r="D159" s="0" t="s">
        <v>3273</v>
      </c>
      <c r="E159" s="0" t="s">
        <v>3274</v>
      </c>
      <c r="F159" s="0" t="s">
        <v>2867</v>
      </c>
      <c r="G159" s="0" t="s">
        <v>3275</v>
      </c>
    </row>
    <row customHeight="1" ht="11.25">
      <c r="A160" s="429" t="s">
        <v>16</v>
      </c>
      <c r="B160" s="0" t="s">
        <v>3268</v>
      </c>
      <c r="C160" s="0" t="s">
        <v>3269</v>
      </c>
      <c r="D160" s="0" t="s">
        <v>3276</v>
      </c>
      <c r="E160" s="0" t="s">
        <v>3277</v>
      </c>
      <c r="F160" s="0" t="s">
        <v>2867</v>
      </c>
      <c r="G160" s="0" t="s">
        <v>3278</v>
      </c>
    </row>
    <row customHeight="1" ht="11.25">
      <c r="A161" s="429" t="s">
        <v>16</v>
      </c>
      <c r="B161" s="0" t="s">
        <v>3268</v>
      </c>
      <c r="C161" s="0" t="s">
        <v>3269</v>
      </c>
      <c r="D161" s="0" t="s">
        <v>3279</v>
      </c>
      <c r="E161" s="0" t="s">
        <v>3280</v>
      </c>
      <c r="F161" s="0" t="s">
        <v>2867</v>
      </c>
      <c r="G161" s="0" t="s">
        <v>3281</v>
      </c>
    </row>
    <row customHeight="1" ht="11.25">
      <c r="A162" s="429" t="s">
        <v>16</v>
      </c>
      <c r="B162" s="0" t="s">
        <v>3268</v>
      </c>
      <c r="C162" s="0" t="s">
        <v>3269</v>
      </c>
      <c r="D162" s="0" t="s">
        <v>3282</v>
      </c>
      <c r="E162" s="0" t="s">
        <v>3283</v>
      </c>
      <c r="F162" s="0" t="s">
        <v>2867</v>
      </c>
      <c r="G162" s="0" t="s">
        <v>3284</v>
      </c>
    </row>
    <row customHeight="1" ht="11.25">
      <c r="A163" s="429" t="s">
        <v>16</v>
      </c>
      <c r="B163" s="0" t="s">
        <v>3268</v>
      </c>
      <c r="C163" s="0" t="s">
        <v>3269</v>
      </c>
      <c r="D163" s="0" t="s">
        <v>3285</v>
      </c>
      <c r="E163" s="0" t="s">
        <v>3286</v>
      </c>
      <c r="F163" s="0" t="s">
        <v>2867</v>
      </c>
      <c r="G163" s="0" t="s">
        <v>3287</v>
      </c>
    </row>
    <row customHeight="1" ht="11.25">
      <c r="A164" s="429" t="s">
        <v>16</v>
      </c>
      <c r="B164" s="0" t="s">
        <v>3268</v>
      </c>
      <c r="C164" s="0" t="s">
        <v>3269</v>
      </c>
      <c r="D164" s="0" t="s">
        <v>3228</v>
      </c>
      <c r="E164" s="0" t="s">
        <v>3288</v>
      </c>
      <c r="F164" s="0" t="s">
        <v>2867</v>
      </c>
      <c r="G164" s="0" t="s">
        <v>3289</v>
      </c>
    </row>
    <row customHeight="1" ht="11.25">
      <c r="A165" s="429" t="s">
        <v>16</v>
      </c>
      <c r="B165" s="0" t="s">
        <v>3268</v>
      </c>
      <c r="C165" s="0" t="s">
        <v>3269</v>
      </c>
      <c r="D165" s="0" t="s">
        <v>3290</v>
      </c>
      <c r="E165" s="0" t="s">
        <v>3291</v>
      </c>
      <c r="F165" s="0" t="s">
        <v>2867</v>
      </c>
      <c r="G165" s="0" t="s">
        <v>3292</v>
      </c>
    </row>
    <row customHeight="1" ht="11.25">
      <c r="A166" s="429" t="s">
        <v>16</v>
      </c>
      <c r="B166" s="0" t="s">
        <v>3268</v>
      </c>
      <c r="C166" s="0" t="s">
        <v>3269</v>
      </c>
      <c r="D166" s="0" t="s">
        <v>3268</v>
      </c>
      <c r="E166" s="0" t="s">
        <v>3269</v>
      </c>
      <c r="F166" s="0" t="s">
        <v>2864</v>
      </c>
      <c r="G166" s="0" t="s">
        <v>3293</v>
      </c>
    </row>
    <row customHeight="1" ht="11.25">
      <c r="A167" s="429" t="s">
        <v>16</v>
      </c>
      <c r="B167" s="0" t="s">
        <v>3268</v>
      </c>
      <c r="C167" s="0" t="s">
        <v>3269</v>
      </c>
      <c r="D167" s="0" t="s">
        <v>3294</v>
      </c>
      <c r="E167" s="0" t="s">
        <v>3295</v>
      </c>
      <c r="F167" s="0" t="s">
        <v>2867</v>
      </c>
      <c r="G167" s="0" t="s">
        <v>3296</v>
      </c>
    </row>
    <row customHeight="1" ht="11.25">
      <c r="A168" s="429" t="s">
        <v>16</v>
      </c>
      <c r="B168" s="0" t="s">
        <v>3268</v>
      </c>
      <c r="C168" s="0" t="s">
        <v>3269</v>
      </c>
      <c r="D168" s="0" t="s">
        <v>3297</v>
      </c>
      <c r="E168" s="0" t="s">
        <v>3298</v>
      </c>
      <c r="F168" s="0" t="s">
        <v>2867</v>
      </c>
      <c r="G168" s="0" t="s">
        <v>3299</v>
      </c>
    </row>
    <row customHeight="1" ht="11.25">
      <c r="A169" s="429" t="s">
        <v>16</v>
      </c>
      <c r="B169" s="0" t="s">
        <v>3268</v>
      </c>
      <c r="C169" s="0" t="s">
        <v>3269</v>
      </c>
      <c r="D169" s="0" t="s">
        <v>3300</v>
      </c>
      <c r="E169" s="0" t="s">
        <v>3301</v>
      </c>
      <c r="F169" s="0" t="s">
        <v>2867</v>
      </c>
      <c r="G169" s="0" t="s">
        <v>3302</v>
      </c>
    </row>
    <row customHeight="1" ht="11.25">
      <c r="A170" s="429" t="s">
        <v>16</v>
      </c>
      <c r="B170" s="0" t="s">
        <v>3268</v>
      </c>
      <c r="C170" s="0" t="s">
        <v>3269</v>
      </c>
      <c r="D170" s="0" t="s">
        <v>3303</v>
      </c>
      <c r="E170" s="0" t="s">
        <v>3304</v>
      </c>
      <c r="F170" s="0" t="s">
        <v>2867</v>
      </c>
      <c r="G170" s="0" t="s">
        <v>3305</v>
      </c>
    </row>
    <row customHeight="1" ht="11.25">
      <c r="A171" s="429" t="s">
        <v>16</v>
      </c>
      <c r="B171" s="0" t="s">
        <v>3306</v>
      </c>
      <c r="C171" s="0" t="s">
        <v>3307</v>
      </c>
      <c r="D171" s="0" t="s">
        <v>3308</v>
      </c>
      <c r="E171" s="0" t="s">
        <v>3309</v>
      </c>
      <c r="F171" s="0" t="s">
        <v>2870</v>
      </c>
      <c r="G171" s="0" t="s">
        <v>3310</v>
      </c>
    </row>
    <row customHeight="1" ht="11.25">
      <c r="A172" s="429" t="s">
        <v>16</v>
      </c>
      <c r="B172" s="0" t="s">
        <v>3306</v>
      </c>
      <c r="C172" s="0" t="s">
        <v>3307</v>
      </c>
      <c r="D172" s="0" t="s">
        <v>3306</v>
      </c>
      <c r="E172" s="0" t="s">
        <v>3307</v>
      </c>
      <c r="F172" s="0" t="s">
        <v>2864</v>
      </c>
      <c r="G172" s="0" t="s">
        <v>3311</v>
      </c>
    </row>
    <row customHeight="1" ht="11.25">
      <c r="A173" s="429" t="s">
        <v>16</v>
      </c>
      <c r="B173" s="0" t="s">
        <v>3306</v>
      </c>
      <c r="C173" s="0" t="s">
        <v>3307</v>
      </c>
      <c r="D173" s="0" t="s">
        <v>3312</v>
      </c>
      <c r="E173" s="0" t="s">
        <v>3313</v>
      </c>
      <c r="F173" s="0" t="s">
        <v>2867</v>
      </c>
      <c r="G173" s="0" t="s">
        <v>3314</v>
      </c>
    </row>
    <row customHeight="1" ht="11.25">
      <c r="A174" s="429" t="s">
        <v>16</v>
      </c>
      <c r="B174" s="0" t="s">
        <v>3306</v>
      </c>
      <c r="C174" s="0" t="s">
        <v>3307</v>
      </c>
      <c r="D174" s="0" t="s">
        <v>3315</v>
      </c>
      <c r="E174" s="0" t="s">
        <v>3316</v>
      </c>
      <c r="F174" s="0" t="s">
        <v>2867</v>
      </c>
      <c r="G174" s="0" t="s">
        <v>3317</v>
      </c>
    </row>
    <row customHeight="1" ht="11.25">
      <c r="A175" s="429" t="s">
        <v>16</v>
      </c>
      <c r="B175" s="0" t="s">
        <v>3306</v>
      </c>
      <c r="C175" s="0" t="s">
        <v>3307</v>
      </c>
      <c r="D175" s="0" t="s">
        <v>3318</v>
      </c>
      <c r="E175" s="0" t="s">
        <v>3319</v>
      </c>
      <c r="F175" s="0" t="s">
        <v>2867</v>
      </c>
      <c r="G175" s="0" t="s">
        <v>3320</v>
      </c>
    </row>
    <row customHeight="1" ht="11.25">
      <c r="A176" s="429" t="s">
        <v>16</v>
      </c>
      <c r="B176" s="0" t="s">
        <v>3306</v>
      </c>
      <c r="C176" s="0" t="s">
        <v>3307</v>
      </c>
      <c r="D176" s="0" t="s">
        <v>3321</v>
      </c>
      <c r="E176" s="0" t="s">
        <v>3322</v>
      </c>
      <c r="F176" s="0" t="s">
        <v>2867</v>
      </c>
      <c r="G176" s="0" t="s">
        <v>3323</v>
      </c>
    </row>
    <row customHeight="1" ht="11.25">
      <c r="A177" s="429" t="s">
        <v>16</v>
      </c>
      <c r="B177" s="0" t="s">
        <v>3324</v>
      </c>
      <c r="C177" s="0" t="s">
        <v>3325</v>
      </c>
      <c r="D177" s="0" t="s">
        <v>3326</v>
      </c>
      <c r="E177" s="0" t="s">
        <v>3327</v>
      </c>
      <c r="F177" s="0" t="s">
        <v>2870</v>
      </c>
      <c r="G177" s="0" t="s">
        <v>3328</v>
      </c>
    </row>
    <row customHeight="1" ht="11.25">
      <c r="A178" s="429" t="s">
        <v>16</v>
      </c>
      <c r="B178" s="0" t="s">
        <v>3324</v>
      </c>
      <c r="C178" s="0" t="s">
        <v>3325</v>
      </c>
      <c r="D178" s="0" t="s">
        <v>3329</v>
      </c>
      <c r="E178" s="0" t="s">
        <v>3330</v>
      </c>
      <c r="F178" s="0" t="s">
        <v>2867</v>
      </c>
      <c r="G178" s="0" t="s">
        <v>3331</v>
      </c>
    </row>
    <row customHeight="1" ht="11.25">
      <c r="A179" s="429" t="s">
        <v>16</v>
      </c>
      <c r="B179" s="0" t="s">
        <v>3324</v>
      </c>
      <c r="C179" s="0" t="s">
        <v>3325</v>
      </c>
      <c r="D179" s="0" t="s">
        <v>3332</v>
      </c>
      <c r="E179" s="0" t="s">
        <v>3333</v>
      </c>
      <c r="F179" s="0" t="s">
        <v>2867</v>
      </c>
      <c r="G179" s="0" t="s">
        <v>3334</v>
      </c>
    </row>
    <row customHeight="1" ht="11.25">
      <c r="A180" s="429" t="s">
        <v>16</v>
      </c>
      <c r="B180" s="0" t="s">
        <v>3324</v>
      </c>
      <c r="C180" s="0" t="s">
        <v>3325</v>
      </c>
      <c r="D180" s="0" t="s">
        <v>3335</v>
      </c>
      <c r="E180" s="0" t="s">
        <v>3336</v>
      </c>
      <c r="F180" s="0" t="s">
        <v>2867</v>
      </c>
      <c r="G180" s="0" t="s">
        <v>3337</v>
      </c>
    </row>
    <row customHeight="1" ht="11.25">
      <c r="A181" s="429" t="s">
        <v>16</v>
      </c>
      <c r="B181" s="0" t="s">
        <v>3324</v>
      </c>
      <c r="C181" s="0" t="s">
        <v>3325</v>
      </c>
      <c r="D181" s="0" t="s">
        <v>3338</v>
      </c>
      <c r="E181" s="0" t="s">
        <v>3339</v>
      </c>
      <c r="F181" s="0" t="s">
        <v>2867</v>
      </c>
      <c r="G181" s="0" t="s">
        <v>3340</v>
      </c>
    </row>
    <row customHeight="1" ht="11.25">
      <c r="A182" s="429" t="s">
        <v>16</v>
      </c>
      <c r="B182" s="0" t="s">
        <v>3324</v>
      </c>
      <c r="C182" s="0" t="s">
        <v>3325</v>
      </c>
      <c r="D182" s="0" t="s">
        <v>3341</v>
      </c>
      <c r="E182" s="0" t="s">
        <v>3342</v>
      </c>
      <c r="F182" s="0" t="s">
        <v>2867</v>
      </c>
      <c r="G182" s="0" t="s">
        <v>3343</v>
      </c>
    </row>
    <row customHeight="1" ht="11.25">
      <c r="A183" s="429" t="s">
        <v>16</v>
      </c>
      <c r="B183" s="0" t="s">
        <v>3324</v>
      </c>
      <c r="C183" s="0" t="s">
        <v>3325</v>
      </c>
      <c r="D183" s="0" t="s">
        <v>3344</v>
      </c>
      <c r="E183" s="0" t="s">
        <v>3345</v>
      </c>
      <c r="F183" s="0" t="s">
        <v>2867</v>
      </c>
      <c r="G183" s="0" t="s">
        <v>3346</v>
      </c>
    </row>
    <row customHeight="1" ht="11.25">
      <c r="A184" s="429" t="s">
        <v>16</v>
      </c>
      <c r="B184" s="0" t="s">
        <v>3324</v>
      </c>
      <c r="C184" s="0" t="s">
        <v>3325</v>
      </c>
      <c r="D184" s="0" t="s">
        <v>3347</v>
      </c>
      <c r="E184" s="0" t="s">
        <v>3348</v>
      </c>
      <c r="F184" s="0" t="s">
        <v>2867</v>
      </c>
      <c r="G184" s="0" t="s">
        <v>3349</v>
      </c>
    </row>
    <row customHeight="1" ht="11.25">
      <c r="A185" s="429" t="s">
        <v>16</v>
      </c>
      <c r="B185" s="0" t="s">
        <v>3324</v>
      </c>
      <c r="C185" s="0" t="s">
        <v>3325</v>
      </c>
      <c r="D185" s="0" t="s">
        <v>3324</v>
      </c>
      <c r="E185" s="0" t="s">
        <v>3325</v>
      </c>
      <c r="F185" s="0" t="s">
        <v>2864</v>
      </c>
      <c r="G185" s="0" t="s">
        <v>3350</v>
      </c>
    </row>
    <row customHeight="1" ht="11.25">
      <c r="A186" s="429" t="s">
        <v>16</v>
      </c>
      <c r="B186" s="0" t="s">
        <v>3324</v>
      </c>
      <c r="C186" s="0" t="s">
        <v>3325</v>
      </c>
      <c r="D186" s="0" t="s">
        <v>3351</v>
      </c>
      <c r="E186" s="0" t="s">
        <v>3352</v>
      </c>
      <c r="F186" s="0" t="s">
        <v>2867</v>
      </c>
      <c r="G186" s="0" t="s">
        <v>3353</v>
      </c>
    </row>
    <row customHeight="1" ht="11.25">
      <c r="A187" s="429" t="s">
        <v>16</v>
      </c>
      <c r="B187" s="0" t="s">
        <v>3324</v>
      </c>
      <c r="C187" s="0" t="s">
        <v>3325</v>
      </c>
      <c r="D187" s="0" t="s">
        <v>3354</v>
      </c>
      <c r="E187" s="0" t="s">
        <v>3355</v>
      </c>
      <c r="F187" s="0" t="s">
        <v>2867</v>
      </c>
      <c r="G187" s="0" t="s">
        <v>3356</v>
      </c>
    </row>
    <row customHeight="1" ht="11.25">
      <c r="A188" s="429" t="s">
        <v>16</v>
      </c>
      <c r="B188" s="0" t="s">
        <v>3324</v>
      </c>
      <c r="C188" s="0" t="s">
        <v>3325</v>
      </c>
      <c r="D188" s="0" t="s">
        <v>3357</v>
      </c>
      <c r="E188" s="0" t="s">
        <v>3358</v>
      </c>
      <c r="F188" s="0" t="s">
        <v>2867</v>
      </c>
      <c r="G188" s="0" t="s">
        <v>3359</v>
      </c>
    </row>
    <row customHeight="1" ht="11.25">
      <c r="A189" s="429" t="s">
        <v>16</v>
      </c>
      <c r="B189" s="0" t="s">
        <v>3360</v>
      </c>
      <c r="C189" s="0" t="s">
        <v>3361</v>
      </c>
      <c r="D189" s="0" t="s">
        <v>3362</v>
      </c>
      <c r="E189" s="0" t="s">
        <v>3363</v>
      </c>
      <c r="F189" s="0" t="s">
        <v>2867</v>
      </c>
      <c r="G189" s="0" t="s">
        <v>3364</v>
      </c>
    </row>
    <row customHeight="1" ht="11.25">
      <c r="A190" s="429" t="s">
        <v>16</v>
      </c>
      <c r="B190" s="0" t="s">
        <v>3360</v>
      </c>
      <c r="C190" s="0" t="s">
        <v>3361</v>
      </c>
      <c r="D190" s="0" t="s">
        <v>3365</v>
      </c>
      <c r="E190" s="0" t="s">
        <v>3366</v>
      </c>
      <c r="F190" s="0" t="s">
        <v>2867</v>
      </c>
      <c r="G190" s="0" t="s">
        <v>3367</v>
      </c>
    </row>
    <row customHeight="1" ht="11.25">
      <c r="A191" s="429" t="s">
        <v>16</v>
      </c>
      <c r="B191" s="0" t="s">
        <v>3360</v>
      </c>
      <c r="C191" s="0" t="s">
        <v>3361</v>
      </c>
      <c r="D191" s="0" t="s">
        <v>3368</v>
      </c>
      <c r="E191" s="0" t="s">
        <v>3369</v>
      </c>
      <c r="F191" s="0" t="s">
        <v>2867</v>
      </c>
      <c r="G191" s="0" t="s">
        <v>3370</v>
      </c>
    </row>
    <row customHeight="1" ht="11.25">
      <c r="A192" s="429" t="s">
        <v>16</v>
      </c>
      <c r="B192" s="0" t="s">
        <v>3360</v>
      </c>
      <c r="C192" s="0" t="s">
        <v>3361</v>
      </c>
      <c r="D192" s="0" t="s">
        <v>3371</v>
      </c>
      <c r="E192" s="0" t="s">
        <v>3372</v>
      </c>
      <c r="F192" s="0" t="s">
        <v>2867</v>
      </c>
      <c r="G192" s="0" t="s">
        <v>3373</v>
      </c>
    </row>
    <row customHeight="1" ht="11.25">
      <c r="A193" s="429" t="s">
        <v>16</v>
      </c>
      <c r="B193" s="0" t="s">
        <v>3360</v>
      </c>
      <c r="C193" s="0" t="s">
        <v>3361</v>
      </c>
      <c r="D193" s="0" t="s">
        <v>3374</v>
      </c>
      <c r="E193" s="0" t="s">
        <v>3375</v>
      </c>
      <c r="F193" s="0" t="s">
        <v>2867</v>
      </c>
      <c r="G193" s="0" t="s">
        <v>3376</v>
      </c>
    </row>
    <row customHeight="1" ht="11.25">
      <c r="A194" s="429" t="s">
        <v>16</v>
      </c>
      <c r="B194" s="0" t="s">
        <v>3360</v>
      </c>
      <c r="C194" s="0" t="s">
        <v>3361</v>
      </c>
      <c r="D194" s="0" t="s">
        <v>3377</v>
      </c>
      <c r="E194" s="0" t="s">
        <v>3378</v>
      </c>
      <c r="F194" s="0" t="s">
        <v>2867</v>
      </c>
      <c r="G194" s="0" t="s">
        <v>3379</v>
      </c>
    </row>
    <row customHeight="1" ht="11.25">
      <c r="A195" s="429" t="s">
        <v>16</v>
      </c>
      <c r="B195" s="0" t="s">
        <v>3360</v>
      </c>
      <c r="C195" s="0" t="s">
        <v>3361</v>
      </c>
      <c r="D195" s="0" t="s">
        <v>3380</v>
      </c>
      <c r="E195" s="0" t="s">
        <v>3381</v>
      </c>
      <c r="F195" s="0" t="s">
        <v>2867</v>
      </c>
      <c r="G195" s="0" t="s">
        <v>3382</v>
      </c>
    </row>
    <row customHeight="1" ht="11.25">
      <c r="A196" s="429" t="s">
        <v>16</v>
      </c>
      <c r="B196" s="0" t="s">
        <v>3360</v>
      </c>
      <c r="C196" s="0" t="s">
        <v>3361</v>
      </c>
      <c r="D196" s="0" t="s">
        <v>3383</v>
      </c>
      <c r="E196" s="0" t="s">
        <v>3384</v>
      </c>
      <c r="F196" s="0" t="s">
        <v>2867</v>
      </c>
      <c r="G196" s="0" t="s">
        <v>3385</v>
      </c>
    </row>
    <row customHeight="1" ht="11.25">
      <c r="A197" s="429" t="s">
        <v>16</v>
      </c>
      <c r="B197" s="0" t="s">
        <v>3360</v>
      </c>
      <c r="C197" s="0" t="s">
        <v>3361</v>
      </c>
      <c r="D197" s="0" t="s">
        <v>3360</v>
      </c>
      <c r="E197" s="0" t="s">
        <v>3361</v>
      </c>
      <c r="F197" s="0" t="s">
        <v>2864</v>
      </c>
      <c r="G197" s="0" t="s">
        <v>3386</v>
      </c>
    </row>
    <row customHeight="1" ht="11.25">
      <c r="A198" s="429" t="s">
        <v>16</v>
      </c>
      <c r="B198" s="0" t="s">
        <v>3360</v>
      </c>
      <c r="C198" s="0" t="s">
        <v>3361</v>
      </c>
      <c r="D198" s="0" t="s">
        <v>3387</v>
      </c>
      <c r="E198" s="0" t="s">
        <v>3388</v>
      </c>
      <c r="F198" s="0" t="s">
        <v>2867</v>
      </c>
      <c r="G198" s="0" t="s">
        <v>3389</v>
      </c>
    </row>
    <row customHeight="1" ht="11.25">
      <c r="A199" s="429" t="s">
        <v>16</v>
      </c>
      <c r="B199" s="0" t="s">
        <v>3360</v>
      </c>
      <c r="C199" s="0" t="s">
        <v>3361</v>
      </c>
      <c r="D199" s="0" t="s">
        <v>3390</v>
      </c>
      <c r="E199" s="0" t="s">
        <v>3391</v>
      </c>
      <c r="F199" s="0" t="s">
        <v>2867</v>
      </c>
      <c r="G199" s="0" t="s">
        <v>3392</v>
      </c>
    </row>
    <row customHeight="1" ht="11.25">
      <c r="A200" s="429" t="s">
        <v>16</v>
      </c>
      <c r="B200" s="0" t="s">
        <v>3360</v>
      </c>
      <c r="C200" s="0" t="s">
        <v>3361</v>
      </c>
      <c r="D200" s="0" t="s">
        <v>3393</v>
      </c>
      <c r="E200" s="0" t="s">
        <v>3394</v>
      </c>
      <c r="F200" s="0" t="s">
        <v>2867</v>
      </c>
      <c r="G200" s="0" t="s">
        <v>3395</v>
      </c>
    </row>
    <row customHeight="1" ht="11.25">
      <c r="A201" s="429" t="s">
        <v>16</v>
      </c>
      <c r="B201" s="0" t="s">
        <v>3360</v>
      </c>
      <c r="C201" s="0" t="s">
        <v>3361</v>
      </c>
      <c r="D201" s="0" t="s">
        <v>3250</v>
      </c>
      <c r="E201" s="0" t="s">
        <v>3396</v>
      </c>
      <c r="F201" s="0" t="s">
        <v>2867</v>
      </c>
      <c r="G201" s="0" t="s">
        <v>3397</v>
      </c>
    </row>
    <row customHeight="1" ht="11.25">
      <c r="A202" s="429" t="s">
        <v>16</v>
      </c>
      <c r="B202" s="0" t="s">
        <v>3360</v>
      </c>
      <c r="C202" s="0" t="s">
        <v>3361</v>
      </c>
      <c r="D202" s="0" t="s">
        <v>3398</v>
      </c>
      <c r="E202" s="0" t="s">
        <v>3399</v>
      </c>
      <c r="F202" s="0" t="s">
        <v>2867</v>
      </c>
      <c r="G202" s="0" t="s">
        <v>3400</v>
      </c>
    </row>
    <row customHeight="1" ht="11.25">
      <c r="A203" s="429" t="s">
        <v>16</v>
      </c>
      <c r="B203" s="0" t="s">
        <v>3360</v>
      </c>
      <c r="C203" s="0" t="s">
        <v>3361</v>
      </c>
      <c r="D203" s="0" t="s">
        <v>3401</v>
      </c>
      <c r="E203" s="0" t="s">
        <v>3402</v>
      </c>
      <c r="F203" s="0" t="s">
        <v>2867</v>
      </c>
      <c r="G203" s="0" t="s">
        <v>3403</v>
      </c>
    </row>
    <row customHeight="1" ht="11.25">
      <c r="A204" s="429" t="s">
        <v>16</v>
      </c>
      <c r="B204" s="0" t="s">
        <v>3360</v>
      </c>
      <c r="C204" s="0" t="s">
        <v>3361</v>
      </c>
      <c r="D204" s="0" t="s">
        <v>3404</v>
      </c>
      <c r="E204" s="0" t="s">
        <v>3405</v>
      </c>
      <c r="F204" s="0" t="s">
        <v>2867</v>
      </c>
      <c r="G204" s="0" t="s">
        <v>3406</v>
      </c>
    </row>
    <row customHeight="1" ht="11.25">
      <c r="A205" s="429" t="s">
        <v>16</v>
      </c>
      <c r="B205" s="0" t="s">
        <v>3360</v>
      </c>
      <c r="C205" s="0" t="s">
        <v>3361</v>
      </c>
      <c r="D205" s="0" t="s">
        <v>3407</v>
      </c>
      <c r="E205" s="0" t="s">
        <v>3408</v>
      </c>
      <c r="F205" s="0" t="s">
        <v>2867</v>
      </c>
      <c r="G205" s="0" t="s">
        <v>3409</v>
      </c>
    </row>
    <row customHeight="1" ht="11.25">
      <c r="A206" s="429" t="s">
        <v>16</v>
      </c>
      <c r="B206" s="0" t="s">
        <v>3410</v>
      </c>
      <c r="C206" s="0" t="s">
        <v>3411</v>
      </c>
      <c r="D206" s="0" t="s">
        <v>3412</v>
      </c>
      <c r="E206" s="0" t="s">
        <v>3413</v>
      </c>
      <c r="F206" s="0" t="s">
        <v>2870</v>
      </c>
      <c r="G206" s="0" t="s">
        <v>3414</v>
      </c>
    </row>
    <row customHeight="1" ht="11.25">
      <c r="A207" s="429" t="s">
        <v>16</v>
      </c>
      <c r="B207" s="0" t="s">
        <v>3410</v>
      </c>
      <c r="C207" s="0" t="s">
        <v>3411</v>
      </c>
      <c r="D207" s="0" t="s">
        <v>3415</v>
      </c>
      <c r="E207" s="0" t="s">
        <v>3416</v>
      </c>
      <c r="F207" s="0" t="s">
        <v>2867</v>
      </c>
      <c r="G207" s="0" t="s">
        <v>3417</v>
      </c>
    </row>
    <row customHeight="1" ht="11.25">
      <c r="A208" s="429" t="s">
        <v>16</v>
      </c>
      <c r="B208" s="0" t="s">
        <v>3410</v>
      </c>
      <c r="C208" s="0" t="s">
        <v>3411</v>
      </c>
      <c r="D208" s="0" t="s">
        <v>3418</v>
      </c>
      <c r="E208" s="0" t="s">
        <v>3419</v>
      </c>
      <c r="F208" s="0" t="s">
        <v>2867</v>
      </c>
      <c r="G208" s="0" t="s">
        <v>3420</v>
      </c>
    </row>
    <row customHeight="1" ht="11.25">
      <c r="A209" s="429" t="s">
        <v>16</v>
      </c>
      <c r="B209" s="0" t="s">
        <v>3410</v>
      </c>
      <c r="C209" s="0" t="s">
        <v>3411</v>
      </c>
      <c r="D209" s="0" t="s">
        <v>3421</v>
      </c>
      <c r="E209" s="0" t="s">
        <v>3422</v>
      </c>
      <c r="F209" s="0" t="s">
        <v>2867</v>
      </c>
      <c r="G209" s="0" t="s">
        <v>3423</v>
      </c>
    </row>
    <row customHeight="1" ht="11.25">
      <c r="A210" s="429" t="s">
        <v>16</v>
      </c>
      <c r="B210" s="0" t="s">
        <v>3410</v>
      </c>
      <c r="C210" s="0" t="s">
        <v>3411</v>
      </c>
      <c r="D210" s="0" t="s">
        <v>3424</v>
      </c>
      <c r="E210" s="0" t="s">
        <v>3425</v>
      </c>
      <c r="F210" s="0" t="s">
        <v>2867</v>
      </c>
      <c r="G210" s="0" t="s">
        <v>3426</v>
      </c>
    </row>
    <row customHeight="1" ht="11.25">
      <c r="A211" s="429" t="s">
        <v>16</v>
      </c>
      <c r="B211" s="0" t="s">
        <v>3410</v>
      </c>
      <c r="C211" s="0" t="s">
        <v>3411</v>
      </c>
      <c r="D211" s="0" t="s">
        <v>3427</v>
      </c>
      <c r="E211" s="0" t="s">
        <v>3428</v>
      </c>
      <c r="F211" s="0" t="s">
        <v>2867</v>
      </c>
      <c r="G211" s="0" t="s">
        <v>3429</v>
      </c>
    </row>
    <row customHeight="1" ht="11.25">
      <c r="A212" s="429" t="s">
        <v>16</v>
      </c>
      <c r="B212" s="0" t="s">
        <v>3410</v>
      </c>
      <c r="C212" s="0" t="s">
        <v>3411</v>
      </c>
      <c r="D212" s="0" t="s">
        <v>3430</v>
      </c>
      <c r="E212" s="0" t="s">
        <v>3431</v>
      </c>
      <c r="F212" s="0" t="s">
        <v>2867</v>
      </c>
      <c r="G212" s="0" t="s">
        <v>3432</v>
      </c>
    </row>
    <row customHeight="1" ht="11.25">
      <c r="A213" s="429" t="s">
        <v>16</v>
      </c>
      <c r="B213" s="0" t="s">
        <v>3410</v>
      </c>
      <c r="C213" s="0" t="s">
        <v>3411</v>
      </c>
      <c r="D213" s="0" t="s">
        <v>3433</v>
      </c>
      <c r="E213" s="0" t="s">
        <v>3434</v>
      </c>
      <c r="F213" s="0" t="s">
        <v>2867</v>
      </c>
      <c r="G213" s="0" t="s">
        <v>3435</v>
      </c>
    </row>
    <row customHeight="1" ht="11.25">
      <c r="A214" s="429" t="s">
        <v>16</v>
      </c>
      <c r="B214" s="0" t="s">
        <v>3410</v>
      </c>
      <c r="C214" s="0" t="s">
        <v>3411</v>
      </c>
      <c r="D214" s="0" t="s">
        <v>3436</v>
      </c>
      <c r="E214" s="0" t="s">
        <v>3437</v>
      </c>
      <c r="F214" s="0" t="s">
        <v>2867</v>
      </c>
      <c r="G214" s="0" t="s">
        <v>3438</v>
      </c>
    </row>
    <row customHeight="1" ht="11.25">
      <c r="A215" s="429" t="s">
        <v>16</v>
      </c>
      <c r="B215" s="0" t="s">
        <v>3410</v>
      </c>
      <c r="C215" s="0" t="s">
        <v>3411</v>
      </c>
      <c r="D215" s="0" t="s">
        <v>3439</v>
      </c>
      <c r="E215" s="0" t="s">
        <v>3440</v>
      </c>
      <c r="F215" s="0" t="s">
        <v>2867</v>
      </c>
      <c r="G215" s="0" t="s">
        <v>3441</v>
      </c>
    </row>
    <row customHeight="1" ht="11.25">
      <c r="A216" s="429" t="s">
        <v>16</v>
      </c>
      <c r="B216" s="0" t="s">
        <v>3410</v>
      </c>
      <c r="C216" s="0" t="s">
        <v>3411</v>
      </c>
      <c r="D216" s="0" t="s">
        <v>3442</v>
      </c>
      <c r="E216" s="0" t="s">
        <v>3443</v>
      </c>
      <c r="F216" s="0" t="s">
        <v>2867</v>
      </c>
      <c r="G216" s="0" t="s">
        <v>3444</v>
      </c>
    </row>
    <row customHeight="1" ht="11.25">
      <c r="A217" s="429" t="s">
        <v>16</v>
      </c>
      <c r="B217" s="0" t="s">
        <v>3410</v>
      </c>
      <c r="C217" s="0" t="s">
        <v>3411</v>
      </c>
      <c r="D217" s="0" t="s">
        <v>3445</v>
      </c>
      <c r="E217" s="0" t="s">
        <v>3446</v>
      </c>
      <c r="F217" s="0" t="s">
        <v>2867</v>
      </c>
      <c r="G217" s="0" t="s">
        <v>3447</v>
      </c>
    </row>
    <row customHeight="1" ht="11.25">
      <c r="A218" s="429" t="s">
        <v>16</v>
      </c>
      <c r="B218" s="0" t="s">
        <v>3410</v>
      </c>
      <c r="C218" s="0" t="s">
        <v>3411</v>
      </c>
      <c r="D218" s="0" t="s">
        <v>3410</v>
      </c>
      <c r="E218" s="0" t="s">
        <v>3411</v>
      </c>
      <c r="F218" s="0" t="s">
        <v>2864</v>
      </c>
      <c r="G218" s="0" t="s">
        <v>3448</v>
      </c>
    </row>
    <row customHeight="1" ht="11.25">
      <c r="A219" s="429" t="s">
        <v>16</v>
      </c>
      <c r="B219" s="0" t="s">
        <v>3410</v>
      </c>
      <c r="C219" s="0" t="s">
        <v>3411</v>
      </c>
      <c r="D219" s="0" t="s">
        <v>3449</v>
      </c>
      <c r="E219" s="0" t="s">
        <v>3450</v>
      </c>
      <c r="F219" s="0" t="s">
        <v>2867</v>
      </c>
      <c r="G219" s="0" t="s">
        <v>3451</v>
      </c>
    </row>
    <row customHeight="1" ht="11.25">
      <c r="A220" s="429" t="s">
        <v>16</v>
      </c>
      <c r="B220" s="0" t="s">
        <v>3452</v>
      </c>
      <c r="C220" s="0" t="s">
        <v>3453</v>
      </c>
      <c r="D220" s="0" t="s">
        <v>3454</v>
      </c>
      <c r="E220" s="0" t="s">
        <v>3455</v>
      </c>
      <c r="F220" s="0" t="s">
        <v>2870</v>
      </c>
      <c r="G220" s="0" t="s">
        <v>3456</v>
      </c>
    </row>
    <row customHeight="1" ht="11.25">
      <c r="A221" s="429" t="s">
        <v>16</v>
      </c>
      <c r="B221" s="0" t="s">
        <v>3452</v>
      </c>
      <c r="C221" s="0" t="s">
        <v>3453</v>
      </c>
      <c r="D221" s="0" t="s">
        <v>3457</v>
      </c>
      <c r="E221" s="0" t="s">
        <v>3458</v>
      </c>
      <c r="F221" s="0" t="s">
        <v>2867</v>
      </c>
      <c r="G221" s="0" t="s">
        <v>3459</v>
      </c>
    </row>
    <row customHeight="1" ht="11.25">
      <c r="A222" s="429" t="s">
        <v>16</v>
      </c>
      <c r="B222" s="0" t="s">
        <v>3452</v>
      </c>
      <c r="C222" s="0" t="s">
        <v>3453</v>
      </c>
      <c r="D222" s="0" t="s">
        <v>3460</v>
      </c>
      <c r="E222" s="0" t="s">
        <v>3461</v>
      </c>
      <c r="F222" s="0" t="s">
        <v>2867</v>
      </c>
      <c r="G222" s="0" t="s">
        <v>3462</v>
      </c>
    </row>
    <row customHeight="1" ht="11.25">
      <c r="A223" s="429" t="s">
        <v>16</v>
      </c>
      <c r="B223" s="0" t="s">
        <v>3452</v>
      </c>
      <c r="C223" s="0" t="s">
        <v>3453</v>
      </c>
      <c r="D223" s="0" t="s">
        <v>3463</v>
      </c>
      <c r="E223" s="0" t="s">
        <v>3464</v>
      </c>
      <c r="F223" s="0" t="s">
        <v>2867</v>
      </c>
      <c r="G223" s="0" t="s">
        <v>3465</v>
      </c>
    </row>
    <row customHeight="1" ht="11.25">
      <c r="A224" s="429" t="s">
        <v>16</v>
      </c>
      <c r="B224" s="0" t="s">
        <v>3452</v>
      </c>
      <c r="C224" s="0" t="s">
        <v>3453</v>
      </c>
      <c r="D224" s="0" t="s">
        <v>3466</v>
      </c>
      <c r="E224" s="0" t="s">
        <v>3467</v>
      </c>
      <c r="F224" s="0" t="s">
        <v>2867</v>
      </c>
      <c r="G224" s="0" t="s">
        <v>3468</v>
      </c>
    </row>
    <row customHeight="1" ht="11.25">
      <c r="A225" s="429" t="s">
        <v>16</v>
      </c>
      <c r="B225" s="0" t="s">
        <v>3452</v>
      </c>
      <c r="C225" s="0" t="s">
        <v>3453</v>
      </c>
      <c r="D225" s="0" t="s">
        <v>3469</v>
      </c>
      <c r="E225" s="0" t="s">
        <v>3470</v>
      </c>
      <c r="F225" s="0" t="s">
        <v>2867</v>
      </c>
      <c r="G225" s="0" t="s">
        <v>3471</v>
      </c>
    </row>
    <row customHeight="1" ht="11.25">
      <c r="A226" s="429" t="s">
        <v>16</v>
      </c>
      <c r="B226" s="0" t="s">
        <v>3452</v>
      </c>
      <c r="C226" s="0" t="s">
        <v>3453</v>
      </c>
      <c r="D226" s="0" t="s">
        <v>3472</v>
      </c>
      <c r="E226" s="0" t="s">
        <v>3473</v>
      </c>
      <c r="F226" s="0" t="s">
        <v>2867</v>
      </c>
      <c r="G226" s="0" t="s">
        <v>3474</v>
      </c>
    </row>
    <row customHeight="1" ht="11.25">
      <c r="A227" s="429" t="s">
        <v>16</v>
      </c>
      <c r="B227" s="0" t="s">
        <v>3452</v>
      </c>
      <c r="C227" s="0" t="s">
        <v>3453</v>
      </c>
      <c r="D227" s="0" t="s">
        <v>3475</v>
      </c>
      <c r="E227" s="0" t="s">
        <v>3476</v>
      </c>
      <c r="F227" s="0" t="s">
        <v>2867</v>
      </c>
      <c r="G227" s="0" t="s">
        <v>3477</v>
      </c>
    </row>
    <row customHeight="1" ht="11.25">
      <c r="A228" s="429" t="s">
        <v>16</v>
      </c>
      <c r="B228" s="0" t="s">
        <v>3452</v>
      </c>
      <c r="C228" s="0" t="s">
        <v>3453</v>
      </c>
      <c r="D228" s="0" t="s">
        <v>3478</v>
      </c>
      <c r="E228" s="0" t="s">
        <v>3479</v>
      </c>
      <c r="F228" s="0" t="s">
        <v>2867</v>
      </c>
      <c r="G228" s="0" t="s">
        <v>3480</v>
      </c>
    </row>
    <row customHeight="1" ht="11.25">
      <c r="A229" s="429" t="s">
        <v>16</v>
      </c>
      <c r="B229" s="0" t="s">
        <v>3452</v>
      </c>
      <c r="C229" s="0" t="s">
        <v>3453</v>
      </c>
      <c r="D229" s="0" t="s">
        <v>3481</v>
      </c>
      <c r="E229" s="0" t="s">
        <v>3482</v>
      </c>
      <c r="F229" s="0" t="s">
        <v>2867</v>
      </c>
      <c r="G229" s="0" t="s">
        <v>3483</v>
      </c>
    </row>
    <row customHeight="1" ht="11.25">
      <c r="A230" s="429" t="s">
        <v>16</v>
      </c>
      <c r="B230" s="0" t="s">
        <v>3452</v>
      </c>
      <c r="C230" s="0" t="s">
        <v>3453</v>
      </c>
      <c r="D230" s="0" t="s">
        <v>3484</v>
      </c>
      <c r="E230" s="0" t="s">
        <v>3485</v>
      </c>
      <c r="F230" s="0" t="s">
        <v>2896</v>
      </c>
      <c r="G230" s="0" t="s">
        <v>3486</v>
      </c>
    </row>
    <row customHeight="1" ht="11.25">
      <c r="A231" s="429" t="s">
        <v>16</v>
      </c>
      <c r="B231" s="0" t="s">
        <v>3452</v>
      </c>
      <c r="C231" s="0" t="s">
        <v>3453</v>
      </c>
      <c r="D231" s="0" t="s">
        <v>3487</v>
      </c>
      <c r="E231" s="0" t="s">
        <v>3488</v>
      </c>
      <c r="F231" s="0" t="s">
        <v>2867</v>
      </c>
      <c r="G231" s="0" t="s">
        <v>3489</v>
      </c>
    </row>
    <row customHeight="1" ht="11.25">
      <c r="A232" s="429" t="s">
        <v>16</v>
      </c>
      <c r="B232" s="0" t="s">
        <v>3452</v>
      </c>
      <c r="C232" s="0" t="s">
        <v>3453</v>
      </c>
      <c r="D232" s="0" t="s">
        <v>2966</v>
      </c>
      <c r="E232" s="0" t="s">
        <v>3490</v>
      </c>
      <c r="F232" s="0" t="s">
        <v>2867</v>
      </c>
      <c r="G232" s="0" t="s">
        <v>3491</v>
      </c>
    </row>
    <row customHeight="1" ht="11.25">
      <c r="A233" s="429" t="s">
        <v>16</v>
      </c>
      <c r="B233" s="0" t="s">
        <v>3452</v>
      </c>
      <c r="C233" s="0" t="s">
        <v>3453</v>
      </c>
      <c r="D233" s="0" t="s">
        <v>3492</v>
      </c>
      <c r="E233" s="0" t="s">
        <v>3493</v>
      </c>
      <c r="F233" s="0" t="s">
        <v>2867</v>
      </c>
      <c r="G233" s="0" t="s">
        <v>3494</v>
      </c>
    </row>
    <row customHeight="1" ht="11.25">
      <c r="A234" s="429" t="s">
        <v>16</v>
      </c>
      <c r="B234" s="0" t="s">
        <v>3452</v>
      </c>
      <c r="C234" s="0" t="s">
        <v>3453</v>
      </c>
      <c r="D234" s="0" t="s">
        <v>3495</v>
      </c>
      <c r="E234" s="0" t="s">
        <v>3496</v>
      </c>
      <c r="F234" s="0" t="s">
        <v>2867</v>
      </c>
      <c r="G234" s="0" t="s">
        <v>3497</v>
      </c>
    </row>
    <row customHeight="1" ht="11.25">
      <c r="A235" s="429" t="s">
        <v>16</v>
      </c>
      <c r="B235" s="0" t="s">
        <v>3452</v>
      </c>
      <c r="C235" s="0" t="s">
        <v>3453</v>
      </c>
      <c r="D235" s="0" t="s">
        <v>3498</v>
      </c>
      <c r="E235" s="0" t="s">
        <v>3499</v>
      </c>
      <c r="F235" s="0" t="s">
        <v>2867</v>
      </c>
      <c r="G235" s="0" t="s">
        <v>3500</v>
      </c>
    </row>
    <row customHeight="1" ht="11.25">
      <c r="A236" s="429" t="s">
        <v>16</v>
      </c>
      <c r="B236" s="0" t="s">
        <v>3452</v>
      </c>
      <c r="C236" s="0" t="s">
        <v>3453</v>
      </c>
      <c r="D236" s="0" t="s">
        <v>3501</v>
      </c>
      <c r="E236" s="0" t="s">
        <v>3502</v>
      </c>
      <c r="F236" s="0" t="s">
        <v>2867</v>
      </c>
      <c r="G236" s="0" t="s">
        <v>3503</v>
      </c>
    </row>
    <row customHeight="1" ht="11.25">
      <c r="A237" s="429" t="s">
        <v>16</v>
      </c>
      <c r="B237" s="0" t="s">
        <v>3452</v>
      </c>
      <c r="C237" s="0" t="s">
        <v>3453</v>
      </c>
      <c r="D237" s="0" t="s">
        <v>3504</v>
      </c>
      <c r="E237" s="0" t="s">
        <v>3505</v>
      </c>
      <c r="F237" s="0" t="s">
        <v>2867</v>
      </c>
      <c r="G237" s="0" t="s">
        <v>3506</v>
      </c>
    </row>
    <row customHeight="1" ht="11.25">
      <c r="A238" s="429" t="s">
        <v>16</v>
      </c>
      <c r="B238" s="0" t="s">
        <v>3452</v>
      </c>
      <c r="C238" s="0" t="s">
        <v>3453</v>
      </c>
      <c r="D238" s="0" t="s">
        <v>3507</v>
      </c>
      <c r="E238" s="0" t="s">
        <v>3508</v>
      </c>
      <c r="F238" s="0" t="s">
        <v>2867</v>
      </c>
      <c r="G238" s="0" t="s">
        <v>3509</v>
      </c>
    </row>
    <row customHeight="1" ht="11.25">
      <c r="A239" s="429" t="s">
        <v>16</v>
      </c>
      <c r="B239" s="0" t="s">
        <v>3452</v>
      </c>
      <c r="C239" s="0" t="s">
        <v>3453</v>
      </c>
      <c r="D239" s="0" t="s">
        <v>3452</v>
      </c>
      <c r="E239" s="0" t="s">
        <v>3453</v>
      </c>
      <c r="F239" s="0" t="s">
        <v>2864</v>
      </c>
      <c r="G239" s="0" t="s">
        <v>3510</v>
      </c>
    </row>
    <row customHeight="1" ht="11.25">
      <c r="A240" s="429" t="s">
        <v>16</v>
      </c>
      <c r="B240" s="0" t="s">
        <v>3511</v>
      </c>
      <c r="C240" s="0" t="s">
        <v>3512</v>
      </c>
      <c r="D240" s="0" t="s">
        <v>3513</v>
      </c>
      <c r="E240" s="0" t="s">
        <v>3514</v>
      </c>
      <c r="F240" s="0" t="s">
        <v>2870</v>
      </c>
      <c r="G240" s="0" t="s">
        <v>3515</v>
      </c>
    </row>
    <row customHeight="1" ht="11.25">
      <c r="A241" s="429" t="s">
        <v>16</v>
      </c>
      <c r="B241" s="0" t="s">
        <v>3511</v>
      </c>
      <c r="C241" s="0" t="s">
        <v>3512</v>
      </c>
      <c r="D241" s="0" t="s">
        <v>3516</v>
      </c>
      <c r="E241" s="0" t="s">
        <v>3517</v>
      </c>
      <c r="F241" s="0" t="s">
        <v>2867</v>
      </c>
      <c r="G241" s="0" t="s">
        <v>3518</v>
      </c>
    </row>
    <row customHeight="1" ht="11.25">
      <c r="A242" s="429" t="s">
        <v>16</v>
      </c>
      <c r="B242" s="0" t="s">
        <v>3511</v>
      </c>
      <c r="C242" s="0" t="s">
        <v>3512</v>
      </c>
      <c r="D242" s="0" t="s">
        <v>3519</v>
      </c>
      <c r="E242" s="0" t="s">
        <v>3520</v>
      </c>
      <c r="F242" s="0" t="s">
        <v>2867</v>
      </c>
      <c r="G242" s="0" t="s">
        <v>3521</v>
      </c>
    </row>
    <row customHeight="1" ht="11.25">
      <c r="A243" s="429" t="s">
        <v>16</v>
      </c>
      <c r="B243" s="0" t="s">
        <v>3511</v>
      </c>
      <c r="C243" s="0" t="s">
        <v>3512</v>
      </c>
      <c r="D243" s="0" t="s">
        <v>2887</v>
      </c>
      <c r="E243" s="0" t="s">
        <v>3522</v>
      </c>
      <c r="F243" s="0" t="s">
        <v>2867</v>
      </c>
      <c r="G243" s="0" t="s">
        <v>3523</v>
      </c>
    </row>
    <row customHeight="1" ht="11.25">
      <c r="A244" s="429" t="s">
        <v>16</v>
      </c>
      <c r="B244" s="0" t="s">
        <v>3511</v>
      </c>
      <c r="C244" s="0" t="s">
        <v>3512</v>
      </c>
      <c r="D244" s="0" t="s">
        <v>3524</v>
      </c>
      <c r="E244" s="0" t="s">
        <v>3525</v>
      </c>
      <c r="F244" s="0" t="s">
        <v>2867</v>
      </c>
      <c r="G244" s="0" t="s">
        <v>3526</v>
      </c>
    </row>
    <row customHeight="1" ht="11.25">
      <c r="A245" s="429" t="s">
        <v>16</v>
      </c>
      <c r="B245" s="0" t="s">
        <v>3511</v>
      </c>
      <c r="C245" s="0" t="s">
        <v>3512</v>
      </c>
      <c r="D245" s="0" t="s">
        <v>3527</v>
      </c>
      <c r="E245" s="0" t="s">
        <v>3528</v>
      </c>
      <c r="F245" s="0" t="s">
        <v>2867</v>
      </c>
      <c r="G245" s="0" t="s">
        <v>3529</v>
      </c>
    </row>
    <row customHeight="1" ht="11.25">
      <c r="A246" s="429" t="s">
        <v>16</v>
      </c>
      <c r="B246" s="0" t="s">
        <v>3511</v>
      </c>
      <c r="C246" s="0" t="s">
        <v>3512</v>
      </c>
      <c r="D246" s="0" t="s">
        <v>3530</v>
      </c>
      <c r="E246" s="0" t="s">
        <v>3531</v>
      </c>
      <c r="F246" s="0" t="s">
        <v>2867</v>
      </c>
      <c r="G246" s="0" t="s">
        <v>3532</v>
      </c>
    </row>
    <row customHeight="1" ht="11.25">
      <c r="A247" s="429" t="s">
        <v>16</v>
      </c>
      <c r="B247" s="0" t="s">
        <v>3511</v>
      </c>
      <c r="C247" s="0" t="s">
        <v>3512</v>
      </c>
      <c r="D247" s="0" t="s">
        <v>3533</v>
      </c>
      <c r="E247" s="0" t="s">
        <v>3534</v>
      </c>
      <c r="F247" s="0" t="s">
        <v>2867</v>
      </c>
      <c r="G247" s="0" t="s">
        <v>3535</v>
      </c>
    </row>
    <row customHeight="1" ht="11.25">
      <c r="A248" s="429" t="s">
        <v>16</v>
      </c>
      <c r="B248" s="0" t="s">
        <v>3511</v>
      </c>
      <c r="C248" s="0" t="s">
        <v>3512</v>
      </c>
      <c r="D248" s="0" t="s">
        <v>3536</v>
      </c>
      <c r="E248" s="0" t="s">
        <v>3537</v>
      </c>
      <c r="F248" s="0" t="s">
        <v>2867</v>
      </c>
      <c r="G248" s="0" t="s">
        <v>3538</v>
      </c>
    </row>
    <row customHeight="1" ht="11.25">
      <c r="A249" s="429" t="s">
        <v>16</v>
      </c>
      <c r="B249" s="0" t="s">
        <v>3511</v>
      </c>
      <c r="C249" s="0" t="s">
        <v>3512</v>
      </c>
      <c r="D249" s="0" t="s">
        <v>3539</v>
      </c>
      <c r="E249" s="0" t="s">
        <v>3540</v>
      </c>
      <c r="F249" s="0" t="s">
        <v>2867</v>
      </c>
      <c r="G249" s="0" t="s">
        <v>3541</v>
      </c>
    </row>
    <row customHeight="1" ht="11.25">
      <c r="A250" s="429" t="s">
        <v>16</v>
      </c>
      <c r="B250" s="0" t="s">
        <v>3511</v>
      </c>
      <c r="C250" s="0" t="s">
        <v>3512</v>
      </c>
      <c r="D250" s="0" t="s">
        <v>3542</v>
      </c>
      <c r="E250" s="0" t="s">
        <v>3543</v>
      </c>
      <c r="F250" s="0" t="s">
        <v>2867</v>
      </c>
      <c r="G250" s="0" t="s">
        <v>3544</v>
      </c>
    </row>
    <row customHeight="1" ht="11.25">
      <c r="A251" s="429" t="s">
        <v>16</v>
      </c>
      <c r="B251" s="0" t="s">
        <v>3511</v>
      </c>
      <c r="C251" s="0" t="s">
        <v>3512</v>
      </c>
      <c r="D251" s="0" t="s">
        <v>3511</v>
      </c>
      <c r="E251" s="0" t="s">
        <v>3512</v>
      </c>
      <c r="F251" s="0" t="s">
        <v>2864</v>
      </c>
      <c r="G251" s="0" t="s">
        <v>3545</v>
      </c>
    </row>
    <row customHeight="1" ht="11.25">
      <c r="A252" s="429" t="s">
        <v>16</v>
      </c>
      <c r="B252" s="0" t="s">
        <v>3546</v>
      </c>
      <c r="C252" s="0" t="s">
        <v>3547</v>
      </c>
      <c r="D252" s="0" t="s">
        <v>3548</v>
      </c>
      <c r="E252" s="0" t="s">
        <v>3549</v>
      </c>
      <c r="F252" s="0" t="s">
        <v>2867</v>
      </c>
      <c r="G252" s="0" t="s">
        <v>3550</v>
      </c>
    </row>
    <row customHeight="1" ht="11.25">
      <c r="A253" s="429" t="s">
        <v>16</v>
      </c>
      <c r="B253" s="0" t="s">
        <v>3546</v>
      </c>
      <c r="C253" s="0" t="s">
        <v>3547</v>
      </c>
      <c r="D253" s="0" t="s">
        <v>3551</v>
      </c>
      <c r="E253" s="0" t="s">
        <v>3552</v>
      </c>
      <c r="F253" s="0" t="s">
        <v>2867</v>
      </c>
      <c r="G253" s="0" t="s">
        <v>3553</v>
      </c>
    </row>
    <row customHeight="1" ht="11.25">
      <c r="A254" s="429" t="s">
        <v>16</v>
      </c>
      <c r="B254" s="0" t="s">
        <v>3546</v>
      </c>
      <c r="C254" s="0" t="s">
        <v>3547</v>
      </c>
      <c r="D254" s="0" t="s">
        <v>3554</v>
      </c>
      <c r="E254" s="0" t="s">
        <v>3555</v>
      </c>
      <c r="F254" s="0" t="s">
        <v>2867</v>
      </c>
      <c r="G254" s="0" t="s">
        <v>3556</v>
      </c>
    </row>
    <row customHeight="1" ht="11.25">
      <c r="A255" s="429" t="s">
        <v>16</v>
      </c>
      <c r="B255" s="0" t="s">
        <v>3546</v>
      </c>
      <c r="C255" s="0" t="s">
        <v>3547</v>
      </c>
      <c r="D255" s="0" t="s">
        <v>3557</v>
      </c>
      <c r="E255" s="0" t="s">
        <v>3558</v>
      </c>
      <c r="F255" s="0" t="s">
        <v>2867</v>
      </c>
      <c r="G255" s="0" t="s">
        <v>3559</v>
      </c>
    </row>
    <row customHeight="1" ht="11.25">
      <c r="A256" s="429" t="s">
        <v>16</v>
      </c>
      <c r="B256" s="0" t="s">
        <v>3546</v>
      </c>
      <c r="C256" s="0" t="s">
        <v>3547</v>
      </c>
      <c r="D256" s="0" t="s">
        <v>3560</v>
      </c>
      <c r="E256" s="0" t="s">
        <v>3561</v>
      </c>
      <c r="F256" s="0" t="s">
        <v>2867</v>
      </c>
      <c r="G256" s="0" t="s">
        <v>3562</v>
      </c>
    </row>
    <row customHeight="1" ht="11.25">
      <c r="A257" s="429" t="s">
        <v>16</v>
      </c>
      <c r="B257" s="0" t="s">
        <v>3546</v>
      </c>
      <c r="C257" s="0" t="s">
        <v>3547</v>
      </c>
      <c r="D257" s="0" t="s">
        <v>3563</v>
      </c>
      <c r="E257" s="0" t="s">
        <v>3564</v>
      </c>
      <c r="F257" s="0" t="s">
        <v>2867</v>
      </c>
      <c r="G257" s="0" t="s">
        <v>3565</v>
      </c>
    </row>
    <row customHeight="1" ht="11.25">
      <c r="A258" s="429" t="s">
        <v>16</v>
      </c>
      <c r="B258" s="0" t="s">
        <v>3546</v>
      </c>
      <c r="C258" s="0" t="s">
        <v>3547</v>
      </c>
      <c r="D258" s="0" t="s">
        <v>3546</v>
      </c>
      <c r="E258" s="0" t="s">
        <v>3547</v>
      </c>
      <c r="F258" s="0" t="s">
        <v>2864</v>
      </c>
      <c r="G258" s="0" t="s">
        <v>3566</v>
      </c>
    </row>
    <row customHeight="1" ht="11.25">
      <c r="A259" s="429" t="s">
        <v>16</v>
      </c>
      <c r="B259" s="0" t="s">
        <v>3567</v>
      </c>
      <c r="C259" s="0" t="s">
        <v>3568</v>
      </c>
      <c r="D259" s="0" t="s">
        <v>3569</v>
      </c>
      <c r="E259" s="0" t="s">
        <v>3570</v>
      </c>
      <c r="F259" s="0" t="s">
        <v>2867</v>
      </c>
      <c r="G259" s="0" t="s">
        <v>3571</v>
      </c>
    </row>
    <row customHeight="1" ht="11.25">
      <c r="A260" s="429" t="s">
        <v>16</v>
      </c>
      <c r="B260" s="0" t="s">
        <v>3567</v>
      </c>
      <c r="C260" s="0" t="s">
        <v>3568</v>
      </c>
      <c r="D260" s="0" t="s">
        <v>3572</v>
      </c>
      <c r="E260" s="0" t="s">
        <v>3573</v>
      </c>
      <c r="F260" s="0" t="s">
        <v>2867</v>
      </c>
      <c r="G260" s="0" t="s">
        <v>3574</v>
      </c>
    </row>
    <row customHeight="1" ht="11.25">
      <c r="A261" s="429" t="s">
        <v>16</v>
      </c>
      <c r="B261" s="0" t="s">
        <v>3567</v>
      </c>
      <c r="C261" s="0" t="s">
        <v>3568</v>
      </c>
      <c r="D261" s="0" t="s">
        <v>3575</v>
      </c>
      <c r="E261" s="0" t="s">
        <v>3576</v>
      </c>
      <c r="F261" s="0" t="s">
        <v>2867</v>
      </c>
      <c r="G261" s="0" t="s">
        <v>3577</v>
      </c>
    </row>
    <row customHeight="1" ht="11.25">
      <c r="A262" s="429" t="s">
        <v>16</v>
      </c>
      <c r="B262" s="0" t="s">
        <v>3567</v>
      </c>
      <c r="C262" s="0" t="s">
        <v>3568</v>
      </c>
      <c r="D262" s="0" t="s">
        <v>3578</v>
      </c>
      <c r="E262" s="0" t="s">
        <v>3579</v>
      </c>
      <c r="F262" s="0" t="s">
        <v>2867</v>
      </c>
      <c r="G262" s="0" t="s">
        <v>3580</v>
      </c>
    </row>
    <row customHeight="1" ht="11.25">
      <c r="A263" s="429" t="s">
        <v>16</v>
      </c>
      <c r="B263" s="0" t="s">
        <v>3567</v>
      </c>
      <c r="C263" s="0" t="s">
        <v>3568</v>
      </c>
      <c r="D263" s="0" t="s">
        <v>3581</v>
      </c>
      <c r="E263" s="0" t="s">
        <v>3582</v>
      </c>
      <c r="F263" s="0" t="s">
        <v>2867</v>
      </c>
      <c r="G263" s="0" t="s">
        <v>3583</v>
      </c>
    </row>
    <row customHeight="1" ht="11.25">
      <c r="A264" s="429" t="s">
        <v>16</v>
      </c>
      <c r="B264" s="0" t="s">
        <v>3567</v>
      </c>
      <c r="C264" s="0" t="s">
        <v>3568</v>
      </c>
      <c r="D264" s="0" t="s">
        <v>3584</v>
      </c>
      <c r="E264" s="0" t="s">
        <v>3585</v>
      </c>
      <c r="F264" s="0" t="s">
        <v>2867</v>
      </c>
      <c r="G264" s="0" t="s">
        <v>3586</v>
      </c>
    </row>
    <row customHeight="1" ht="11.25">
      <c r="A265" s="429" t="s">
        <v>16</v>
      </c>
      <c r="B265" s="0" t="s">
        <v>3567</v>
      </c>
      <c r="C265" s="0" t="s">
        <v>3568</v>
      </c>
      <c r="D265" s="0" t="s">
        <v>3587</v>
      </c>
      <c r="E265" s="0" t="s">
        <v>3588</v>
      </c>
      <c r="F265" s="0" t="s">
        <v>2867</v>
      </c>
      <c r="G265" s="0" t="s">
        <v>3589</v>
      </c>
    </row>
    <row customHeight="1" ht="11.25">
      <c r="A266" s="429" t="s">
        <v>16</v>
      </c>
      <c r="B266" s="0" t="s">
        <v>3567</v>
      </c>
      <c r="C266" s="0" t="s">
        <v>3568</v>
      </c>
      <c r="D266" s="0" t="s">
        <v>3590</v>
      </c>
      <c r="E266" s="0" t="s">
        <v>3591</v>
      </c>
      <c r="F266" s="0" t="s">
        <v>2867</v>
      </c>
      <c r="G266" s="0" t="s">
        <v>3592</v>
      </c>
    </row>
    <row customHeight="1" ht="11.25">
      <c r="A267" s="429" t="s">
        <v>16</v>
      </c>
      <c r="B267" s="0" t="s">
        <v>3567</v>
      </c>
      <c r="C267" s="0" t="s">
        <v>3568</v>
      </c>
      <c r="D267" s="0" t="s">
        <v>3593</v>
      </c>
      <c r="E267" s="0" t="s">
        <v>3594</v>
      </c>
      <c r="F267" s="0" t="s">
        <v>2867</v>
      </c>
      <c r="G267" s="0" t="s">
        <v>3595</v>
      </c>
    </row>
    <row customHeight="1" ht="11.25">
      <c r="A268" s="429" t="s">
        <v>16</v>
      </c>
      <c r="B268" s="0" t="s">
        <v>3567</v>
      </c>
      <c r="C268" s="0" t="s">
        <v>3568</v>
      </c>
      <c r="D268" s="0" t="s">
        <v>3596</v>
      </c>
      <c r="E268" s="0" t="s">
        <v>3597</v>
      </c>
      <c r="F268" s="0" t="s">
        <v>2867</v>
      </c>
      <c r="G268" s="0" t="s">
        <v>3598</v>
      </c>
    </row>
    <row customHeight="1" ht="11.25">
      <c r="A269" s="429" t="s">
        <v>16</v>
      </c>
      <c r="B269" s="0" t="s">
        <v>3567</v>
      </c>
      <c r="C269" s="0" t="s">
        <v>3568</v>
      </c>
      <c r="D269" s="0" t="s">
        <v>3599</v>
      </c>
      <c r="E269" s="0" t="s">
        <v>3600</v>
      </c>
      <c r="F269" s="0" t="s">
        <v>2867</v>
      </c>
      <c r="G269" s="0" t="s">
        <v>3601</v>
      </c>
    </row>
    <row customHeight="1" ht="11.25">
      <c r="A270" s="429" t="s">
        <v>16</v>
      </c>
      <c r="B270" s="0" t="s">
        <v>3567</v>
      </c>
      <c r="C270" s="0" t="s">
        <v>3568</v>
      </c>
      <c r="D270" s="0" t="s">
        <v>3602</v>
      </c>
      <c r="E270" s="0" t="s">
        <v>3603</v>
      </c>
      <c r="F270" s="0" t="s">
        <v>2867</v>
      </c>
      <c r="G270" s="0" t="s">
        <v>3604</v>
      </c>
    </row>
    <row customHeight="1" ht="11.25">
      <c r="A271" s="429" t="s">
        <v>16</v>
      </c>
      <c r="B271" s="0" t="s">
        <v>3567</v>
      </c>
      <c r="C271" s="0" t="s">
        <v>3568</v>
      </c>
      <c r="D271" s="0" t="s">
        <v>3605</v>
      </c>
      <c r="E271" s="0" t="s">
        <v>3606</v>
      </c>
      <c r="F271" s="0" t="s">
        <v>2867</v>
      </c>
      <c r="G271" s="0" t="s">
        <v>3607</v>
      </c>
    </row>
    <row customHeight="1" ht="11.25">
      <c r="A272" s="429" t="s">
        <v>16</v>
      </c>
      <c r="B272" s="0" t="s">
        <v>3567</v>
      </c>
      <c r="C272" s="0" t="s">
        <v>3568</v>
      </c>
      <c r="D272" s="0" t="s">
        <v>3608</v>
      </c>
      <c r="E272" s="0" t="s">
        <v>3609</v>
      </c>
      <c r="F272" s="0" t="s">
        <v>2867</v>
      </c>
      <c r="G272" s="0" t="s">
        <v>3610</v>
      </c>
    </row>
    <row customHeight="1" ht="11.25">
      <c r="A273" s="429" t="s">
        <v>16</v>
      </c>
      <c r="B273" s="0" t="s">
        <v>3567</v>
      </c>
      <c r="C273" s="0" t="s">
        <v>3568</v>
      </c>
      <c r="D273" s="0" t="s">
        <v>3611</v>
      </c>
      <c r="E273" s="0" t="s">
        <v>3612</v>
      </c>
      <c r="F273" s="0" t="s">
        <v>2867</v>
      </c>
      <c r="G273" s="0" t="s">
        <v>3613</v>
      </c>
    </row>
    <row customHeight="1" ht="11.25">
      <c r="A274" s="429" t="s">
        <v>16</v>
      </c>
      <c r="B274" s="0" t="s">
        <v>3567</v>
      </c>
      <c r="C274" s="0" t="s">
        <v>3568</v>
      </c>
      <c r="D274" s="0" t="s">
        <v>3567</v>
      </c>
      <c r="E274" s="0" t="s">
        <v>3568</v>
      </c>
      <c r="F274" s="0" t="s">
        <v>2864</v>
      </c>
      <c r="G274" s="0" t="s">
        <v>3614</v>
      </c>
    </row>
    <row customHeight="1" ht="11.25">
      <c r="A275" s="429" t="s">
        <v>16</v>
      </c>
      <c r="B275" s="0" t="s">
        <v>3615</v>
      </c>
      <c r="C275" s="0" t="s">
        <v>3616</v>
      </c>
      <c r="D275" s="0" t="s">
        <v>3617</v>
      </c>
      <c r="E275" s="0" t="s">
        <v>3618</v>
      </c>
      <c r="F275" s="0" t="s">
        <v>2867</v>
      </c>
      <c r="G275" s="0" t="s">
        <v>3619</v>
      </c>
    </row>
    <row customHeight="1" ht="11.25">
      <c r="A276" s="429" t="s">
        <v>16</v>
      </c>
      <c r="B276" s="0" t="s">
        <v>3615</v>
      </c>
      <c r="C276" s="0" t="s">
        <v>3616</v>
      </c>
      <c r="D276" s="0" t="s">
        <v>3620</v>
      </c>
      <c r="E276" s="0" t="s">
        <v>3621</v>
      </c>
      <c r="F276" s="0" t="s">
        <v>2867</v>
      </c>
      <c r="G276" s="0" t="s">
        <v>3622</v>
      </c>
    </row>
    <row customHeight="1" ht="11.25">
      <c r="A277" s="429" t="s">
        <v>16</v>
      </c>
      <c r="B277" s="0" t="s">
        <v>3615</v>
      </c>
      <c r="C277" s="0" t="s">
        <v>3616</v>
      </c>
      <c r="D277" s="0" t="s">
        <v>3427</v>
      </c>
      <c r="E277" s="0" t="s">
        <v>3623</v>
      </c>
      <c r="F277" s="0" t="s">
        <v>2867</v>
      </c>
      <c r="G277" s="0" t="s">
        <v>3624</v>
      </c>
    </row>
    <row customHeight="1" ht="11.25">
      <c r="A278" s="429" t="s">
        <v>16</v>
      </c>
      <c r="B278" s="0" t="s">
        <v>3615</v>
      </c>
      <c r="C278" s="0" t="s">
        <v>3616</v>
      </c>
      <c r="D278" s="0" t="s">
        <v>3625</v>
      </c>
      <c r="E278" s="0" t="s">
        <v>3626</v>
      </c>
      <c r="F278" s="0" t="s">
        <v>2867</v>
      </c>
      <c r="G278" s="0" t="s">
        <v>3627</v>
      </c>
    </row>
    <row customHeight="1" ht="11.25">
      <c r="A279" s="429" t="s">
        <v>16</v>
      </c>
      <c r="B279" s="0" t="s">
        <v>3615</v>
      </c>
      <c r="C279" s="0" t="s">
        <v>3616</v>
      </c>
      <c r="D279" s="0" t="s">
        <v>3628</v>
      </c>
      <c r="E279" s="0" t="s">
        <v>3629</v>
      </c>
      <c r="F279" s="0" t="s">
        <v>2867</v>
      </c>
      <c r="G279" s="0" t="s">
        <v>3630</v>
      </c>
    </row>
    <row customHeight="1" ht="11.25">
      <c r="A280" s="429" t="s">
        <v>16</v>
      </c>
      <c r="B280" s="0" t="s">
        <v>3615</v>
      </c>
      <c r="C280" s="0" t="s">
        <v>3616</v>
      </c>
      <c r="D280" s="0" t="s">
        <v>3631</v>
      </c>
      <c r="E280" s="0" t="s">
        <v>3632</v>
      </c>
      <c r="F280" s="0" t="s">
        <v>2867</v>
      </c>
      <c r="G280" s="0" t="s">
        <v>3633</v>
      </c>
    </row>
    <row customHeight="1" ht="11.25">
      <c r="A281" s="429" t="s">
        <v>16</v>
      </c>
      <c r="B281" s="0" t="s">
        <v>3615</v>
      </c>
      <c r="C281" s="0" t="s">
        <v>3616</v>
      </c>
      <c r="D281" s="0" t="s">
        <v>3634</v>
      </c>
      <c r="E281" s="0" t="s">
        <v>3635</v>
      </c>
      <c r="F281" s="0" t="s">
        <v>2867</v>
      </c>
      <c r="G281" s="0" t="s">
        <v>3636</v>
      </c>
    </row>
    <row customHeight="1" ht="11.25">
      <c r="A282" s="429" t="s">
        <v>16</v>
      </c>
      <c r="B282" s="0" t="s">
        <v>3615</v>
      </c>
      <c r="C282" s="0" t="s">
        <v>3616</v>
      </c>
      <c r="D282" s="0" t="s">
        <v>3637</v>
      </c>
      <c r="E282" s="0" t="s">
        <v>3638</v>
      </c>
      <c r="F282" s="0" t="s">
        <v>2867</v>
      </c>
      <c r="G282" s="0" t="s">
        <v>3639</v>
      </c>
    </row>
    <row customHeight="1" ht="11.25">
      <c r="A283" s="429" t="s">
        <v>16</v>
      </c>
      <c r="B283" s="0" t="s">
        <v>3615</v>
      </c>
      <c r="C283" s="0" t="s">
        <v>3616</v>
      </c>
      <c r="D283" s="0" t="s">
        <v>3640</v>
      </c>
      <c r="E283" s="0" t="s">
        <v>3641</v>
      </c>
      <c r="F283" s="0" t="s">
        <v>2867</v>
      </c>
      <c r="G283" s="0" t="s">
        <v>3642</v>
      </c>
    </row>
    <row customHeight="1" ht="11.25">
      <c r="A284" s="429" t="s">
        <v>16</v>
      </c>
      <c r="B284" s="0" t="s">
        <v>3615</v>
      </c>
      <c r="C284" s="0" t="s">
        <v>3616</v>
      </c>
      <c r="D284" s="0" t="s">
        <v>3643</v>
      </c>
      <c r="E284" s="0" t="s">
        <v>3644</v>
      </c>
      <c r="F284" s="0" t="s">
        <v>2867</v>
      </c>
      <c r="G284" s="0" t="s">
        <v>3645</v>
      </c>
    </row>
    <row customHeight="1" ht="11.25">
      <c r="A285" s="429" t="s">
        <v>16</v>
      </c>
      <c r="B285" s="0" t="s">
        <v>3615</v>
      </c>
      <c r="C285" s="0" t="s">
        <v>3616</v>
      </c>
      <c r="D285" s="0" t="s">
        <v>3646</v>
      </c>
      <c r="E285" s="0" t="s">
        <v>3647</v>
      </c>
      <c r="F285" s="0" t="s">
        <v>2867</v>
      </c>
      <c r="G285" s="0" t="s">
        <v>3648</v>
      </c>
    </row>
    <row customHeight="1" ht="11.25">
      <c r="A286" s="429" t="s">
        <v>16</v>
      </c>
      <c r="B286" s="0" t="s">
        <v>3615</v>
      </c>
      <c r="C286" s="0" t="s">
        <v>3616</v>
      </c>
      <c r="D286" s="0" t="s">
        <v>3649</v>
      </c>
      <c r="E286" s="0" t="s">
        <v>3650</v>
      </c>
      <c r="F286" s="0" t="s">
        <v>2867</v>
      </c>
      <c r="G286" s="0" t="s">
        <v>3651</v>
      </c>
    </row>
    <row customHeight="1" ht="11.25">
      <c r="A287" s="429" t="s">
        <v>16</v>
      </c>
      <c r="B287" s="0" t="s">
        <v>3615</v>
      </c>
      <c r="C287" s="0" t="s">
        <v>3616</v>
      </c>
      <c r="D287" s="0" t="s">
        <v>3652</v>
      </c>
      <c r="E287" s="0" t="s">
        <v>3653</v>
      </c>
      <c r="F287" s="0" t="s">
        <v>2867</v>
      </c>
      <c r="G287" s="0" t="s">
        <v>3654</v>
      </c>
    </row>
    <row customHeight="1" ht="11.25">
      <c r="A288" s="429" t="s">
        <v>16</v>
      </c>
      <c r="B288" s="0" t="s">
        <v>3615</v>
      </c>
      <c r="C288" s="0" t="s">
        <v>3616</v>
      </c>
      <c r="D288" s="0" t="s">
        <v>3655</v>
      </c>
      <c r="E288" s="0" t="s">
        <v>3656</v>
      </c>
      <c r="F288" s="0" t="s">
        <v>2867</v>
      </c>
      <c r="G288" s="0" t="s">
        <v>3657</v>
      </c>
    </row>
    <row customHeight="1" ht="11.25">
      <c r="A289" s="429" t="s">
        <v>16</v>
      </c>
      <c r="B289" s="0" t="s">
        <v>3615</v>
      </c>
      <c r="C289" s="0" t="s">
        <v>3616</v>
      </c>
      <c r="D289" s="0" t="s">
        <v>3658</v>
      </c>
      <c r="E289" s="0" t="s">
        <v>3659</v>
      </c>
      <c r="F289" s="0" t="s">
        <v>2867</v>
      </c>
      <c r="G289" s="0" t="s">
        <v>3660</v>
      </c>
    </row>
    <row customHeight="1" ht="11.25">
      <c r="A290" s="429" t="s">
        <v>16</v>
      </c>
      <c r="B290" s="0" t="s">
        <v>3615</v>
      </c>
      <c r="C290" s="0" t="s">
        <v>3616</v>
      </c>
      <c r="D290" s="0" t="s">
        <v>3615</v>
      </c>
      <c r="E290" s="0" t="s">
        <v>3616</v>
      </c>
      <c r="F290" s="0" t="s">
        <v>2864</v>
      </c>
      <c r="G290" s="0" t="s">
        <v>3661</v>
      </c>
    </row>
    <row customHeight="1" ht="11.25">
      <c r="A291" s="429" t="s">
        <v>16</v>
      </c>
      <c r="B291" s="0" t="s">
        <v>3662</v>
      </c>
      <c r="C291" s="0" t="s">
        <v>3663</v>
      </c>
      <c r="D291" s="0" t="s">
        <v>3664</v>
      </c>
      <c r="E291" s="0" t="s">
        <v>3665</v>
      </c>
      <c r="F291" s="0" t="s">
        <v>2870</v>
      </c>
      <c r="G291" s="0" t="s">
        <v>3666</v>
      </c>
    </row>
    <row customHeight="1" ht="11.25">
      <c r="A292" s="429" t="s">
        <v>16</v>
      </c>
      <c r="B292" s="0" t="s">
        <v>3662</v>
      </c>
      <c r="C292" s="0" t="s">
        <v>3663</v>
      </c>
      <c r="D292" s="0" t="s">
        <v>3667</v>
      </c>
      <c r="E292" s="0" t="s">
        <v>3668</v>
      </c>
      <c r="F292" s="0" t="s">
        <v>2867</v>
      </c>
      <c r="G292" s="0" t="s">
        <v>3669</v>
      </c>
    </row>
    <row customHeight="1" ht="11.25">
      <c r="A293" s="429" t="s">
        <v>16</v>
      </c>
      <c r="B293" s="0" t="s">
        <v>3662</v>
      </c>
      <c r="C293" s="0" t="s">
        <v>3663</v>
      </c>
      <c r="D293" s="0" t="s">
        <v>3670</v>
      </c>
      <c r="E293" s="0" t="s">
        <v>3671</v>
      </c>
      <c r="F293" s="0" t="s">
        <v>2867</v>
      </c>
      <c r="G293" s="0" t="s">
        <v>3672</v>
      </c>
    </row>
    <row customHeight="1" ht="11.25">
      <c r="A294" s="429" t="s">
        <v>16</v>
      </c>
      <c r="B294" s="0" t="s">
        <v>3662</v>
      </c>
      <c r="C294" s="0" t="s">
        <v>3663</v>
      </c>
      <c r="D294" s="0" t="s">
        <v>3673</v>
      </c>
      <c r="E294" s="0" t="s">
        <v>3674</v>
      </c>
      <c r="F294" s="0" t="s">
        <v>2867</v>
      </c>
      <c r="G294" s="0" t="s">
        <v>3675</v>
      </c>
    </row>
    <row customHeight="1" ht="11.25">
      <c r="A295" s="429" t="s">
        <v>16</v>
      </c>
      <c r="B295" s="0" t="s">
        <v>3662</v>
      </c>
      <c r="C295" s="0" t="s">
        <v>3663</v>
      </c>
      <c r="D295" s="0" t="s">
        <v>3676</v>
      </c>
      <c r="E295" s="0" t="s">
        <v>3677</v>
      </c>
      <c r="F295" s="0" t="s">
        <v>2867</v>
      </c>
      <c r="G295" s="0" t="s">
        <v>3678</v>
      </c>
    </row>
    <row customHeight="1" ht="11.25">
      <c r="A296" s="429" t="s">
        <v>16</v>
      </c>
      <c r="B296" s="0" t="s">
        <v>3662</v>
      </c>
      <c r="C296" s="0" t="s">
        <v>3663</v>
      </c>
      <c r="D296" s="0" t="s">
        <v>3679</v>
      </c>
      <c r="E296" s="0" t="s">
        <v>3680</v>
      </c>
      <c r="F296" s="0" t="s">
        <v>2867</v>
      </c>
      <c r="G296" s="0" t="s">
        <v>3681</v>
      </c>
    </row>
    <row customHeight="1" ht="11.25">
      <c r="A297" s="429" t="s">
        <v>16</v>
      </c>
      <c r="B297" s="0" t="s">
        <v>3662</v>
      </c>
      <c r="C297" s="0" t="s">
        <v>3663</v>
      </c>
      <c r="D297" s="0" t="s">
        <v>3682</v>
      </c>
      <c r="E297" s="0" t="s">
        <v>3683</v>
      </c>
      <c r="F297" s="0" t="s">
        <v>2867</v>
      </c>
      <c r="G297" s="0" t="s">
        <v>3684</v>
      </c>
    </row>
    <row customHeight="1" ht="11.25">
      <c r="A298" s="429" t="s">
        <v>16</v>
      </c>
      <c r="B298" s="0" t="s">
        <v>3662</v>
      </c>
      <c r="C298" s="0" t="s">
        <v>3663</v>
      </c>
      <c r="D298" s="0" t="s">
        <v>3374</v>
      </c>
      <c r="E298" s="0" t="s">
        <v>3685</v>
      </c>
      <c r="F298" s="0" t="s">
        <v>2867</v>
      </c>
      <c r="G298" s="0" t="s">
        <v>3686</v>
      </c>
    </row>
    <row customHeight="1" ht="11.25">
      <c r="A299" s="429" t="s">
        <v>16</v>
      </c>
      <c r="B299" s="0" t="s">
        <v>3662</v>
      </c>
      <c r="C299" s="0" t="s">
        <v>3663</v>
      </c>
      <c r="D299" s="0" t="s">
        <v>3687</v>
      </c>
      <c r="E299" s="0" t="s">
        <v>3688</v>
      </c>
      <c r="F299" s="0" t="s">
        <v>2867</v>
      </c>
      <c r="G299" s="0" t="s">
        <v>3689</v>
      </c>
    </row>
    <row customHeight="1" ht="11.25">
      <c r="A300" s="429" t="s">
        <v>16</v>
      </c>
      <c r="B300" s="0" t="s">
        <v>3662</v>
      </c>
      <c r="C300" s="0" t="s">
        <v>3663</v>
      </c>
      <c r="D300" s="0" t="s">
        <v>3690</v>
      </c>
      <c r="E300" s="0" t="s">
        <v>3691</v>
      </c>
      <c r="F300" s="0" t="s">
        <v>2867</v>
      </c>
      <c r="G300" s="0" t="s">
        <v>3692</v>
      </c>
    </row>
    <row customHeight="1" ht="11.25">
      <c r="A301" s="429" t="s">
        <v>16</v>
      </c>
      <c r="B301" s="0" t="s">
        <v>3662</v>
      </c>
      <c r="C301" s="0" t="s">
        <v>3663</v>
      </c>
      <c r="D301" s="0" t="s">
        <v>3693</v>
      </c>
      <c r="E301" s="0" t="s">
        <v>3694</v>
      </c>
      <c r="F301" s="0" t="s">
        <v>2867</v>
      </c>
      <c r="G301" s="0" t="s">
        <v>3695</v>
      </c>
    </row>
    <row customHeight="1" ht="11.25">
      <c r="A302" s="429" t="s">
        <v>16</v>
      </c>
      <c r="B302" s="0" t="s">
        <v>3662</v>
      </c>
      <c r="C302" s="0" t="s">
        <v>3663</v>
      </c>
      <c r="D302" s="0" t="s">
        <v>3696</v>
      </c>
      <c r="E302" s="0" t="s">
        <v>3697</v>
      </c>
      <c r="F302" s="0" t="s">
        <v>2867</v>
      </c>
      <c r="G302" s="0" t="s">
        <v>3698</v>
      </c>
    </row>
    <row customHeight="1" ht="11.25">
      <c r="A303" s="429" t="s">
        <v>16</v>
      </c>
      <c r="B303" s="0" t="s">
        <v>3662</v>
      </c>
      <c r="C303" s="0" t="s">
        <v>3663</v>
      </c>
      <c r="D303" s="0" t="s">
        <v>3699</v>
      </c>
      <c r="E303" s="0" t="s">
        <v>3700</v>
      </c>
      <c r="F303" s="0" t="s">
        <v>2867</v>
      </c>
      <c r="G303" s="0" t="s">
        <v>3701</v>
      </c>
    </row>
    <row customHeight="1" ht="11.25">
      <c r="A304" s="429" t="s">
        <v>16</v>
      </c>
      <c r="B304" s="0" t="s">
        <v>3662</v>
      </c>
      <c r="C304" s="0" t="s">
        <v>3663</v>
      </c>
      <c r="D304" s="0" t="s">
        <v>3702</v>
      </c>
      <c r="E304" s="0" t="s">
        <v>3703</v>
      </c>
      <c r="F304" s="0" t="s">
        <v>2867</v>
      </c>
      <c r="G304" s="0" t="s">
        <v>3704</v>
      </c>
    </row>
    <row customHeight="1" ht="11.25">
      <c r="A305" s="429" t="s">
        <v>16</v>
      </c>
      <c r="B305" s="0" t="s">
        <v>3662</v>
      </c>
      <c r="C305" s="0" t="s">
        <v>3663</v>
      </c>
      <c r="D305" s="0" t="s">
        <v>3662</v>
      </c>
      <c r="E305" s="0" t="s">
        <v>3663</v>
      </c>
      <c r="F305" s="0" t="s">
        <v>2864</v>
      </c>
      <c r="G305" s="0" t="s">
        <v>3705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D2A3-96F1-C2FD-D0E5-8D749C66A27B}"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4825" width="13.8515625" customWidth="1"/>
    <col min="2" max="2" style="4825" width="10.421875" customWidth="1"/>
    <col min="3" max="3" style="4825" width="7.57421875" customWidth="1"/>
    <col min="4" max="4" style="4825" width="13.8515625" customWidth="1"/>
    <col min="5" max="5" style="4825" width="11.57421875" customWidth="1"/>
    <col min="6" max="6" style="4825" width="16.28125" customWidth="1"/>
    <col min="7" max="7" style="4825" width="16.00390625" customWidth="1"/>
    <col min="8" max="9" style="4825" width="16.140625" customWidth="1"/>
  </cols>
  <sheetData>
    <row customHeight="1" ht="11.25">
      <c r="A1" s="891" t="s">
        <v>3706</v>
      </c>
      <c r="B1" s="891" t="s">
        <v>3707</v>
      </c>
      <c r="C1" s="1215" t="s">
        <v>3708</v>
      </c>
      <c r="D1" s="891" t="s">
        <v>3709</v>
      </c>
      <c r="E1" s="891" t="s">
        <v>3710</v>
      </c>
      <c r="F1" s="1215" t="s">
        <v>3711</v>
      </c>
      <c r="G1" s="1215" t="s">
        <v>3712</v>
      </c>
      <c r="H1" s="1215" t="s">
        <v>3713</v>
      </c>
      <c r="I1" s="1215" t="s">
        <v>3714</v>
      </c>
    </row>
    <row customHeight="1" ht="11.25">
      <c r="A2" s="5450" t="s">
        <v>111</v>
      </c>
      <c r="B2" s="5450" t="s">
        <v>3715</v>
      </c>
      <c r="C2" s="5450" t="s">
        <v>28</v>
      </c>
      <c r="D2" s="5450" t="s">
        <v>3716</v>
      </c>
      <c r="E2" s="5450" t="s">
        <v>3717</v>
      </c>
      <c r="F2" s="5450" t="s">
        <v>28</v>
      </c>
      <c r="G2" s="5450" t="s">
        <v>28</v>
      </c>
      <c r="H2" s="5450" t="s">
        <v>28</v>
      </c>
      <c r="I2" s="5450" t="s">
        <v>28</v>
      </c>
    </row>
    <row customHeight="1" ht="11.25">
      <c r="A3" s="5450" t="s">
        <v>112</v>
      </c>
      <c r="B3" s="5450" t="s">
        <v>3718</v>
      </c>
      <c r="C3" s="5450" t="s">
        <v>28</v>
      </c>
      <c r="D3" s="5450" t="s">
        <v>3719</v>
      </c>
      <c r="E3" s="5450" t="s">
        <v>3720</v>
      </c>
      <c r="F3" s="5450" t="s">
        <v>28</v>
      </c>
      <c r="G3" s="5450" t="s">
        <v>28</v>
      </c>
      <c r="H3" s="5450" t="s">
        <v>28</v>
      </c>
      <c r="I3" s="5450" t="s">
        <v>28</v>
      </c>
    </row>
    <row customHeight="1" ht="11.25">
      <c r="A4" s="5450" t="s">
        <v>91</v>
      </c>
      <c r="B4" s="5450" t="s">
        <v>3721</v>
      </c>
      <c r="C4" s="5450" t="s">
        <v>28</v>
      </c>
      <c r="D4" s="5450" t="s">
        <v>3719</v>
      </c>
      <c r="E4" s="5450" t="s">
        <v>3720</v>
      </c>
      <c r="F4" s="5450" t="s">
        <v>28</v>
      </c>
      <c r="G4" s="5450" t="s">
        <v>28</v>
      </c>
      <c r="H4" s="5450" t="s">
        <v>28</v>
      </c>
      <c r="I4" s="5450" t="s">
        <v>28</v>
      </c>
    </row>
    <row customHeight="1" ht="11.25">
      <c r="A5" s="5450" t="s">
        <v>92</v>
      </c>
      <c r="B5" s="5450" t="s">
        <v>3722</v>
      </c>
      <c r="C5" s="5450" t="s">
        <v>28</v>
      </c>
      <c r="D5" s="5450" t="s">
        <v>3723</v>
      </c>
      <c r="E5" s="5450" t="s">
        <v>3724</v>
      </c>
      <c r="F5" s="5450" t="s">
        <v>28</v>
      </c>
      <c r="G5" s="5450" t="s">
        <v>28</v>
      </c>
      <c r="H5" s="5450" t="s">
        <v>28</v>
      </c>
      <c r="I5" s="5450" t="s">
        <v>28</v>
      </c>
    </row>
    <row customHeight="1" ht="11.25">
      <c r="A6" s="5450" t="s">
        <v>113</v>
      </c>
      <c r="B6" s="5450" t="s">
        <v>3725</v>
      </c>
      <c r="C6" s="5450" t="s">
        <v>28</v>
      </c>
      <c r="D6" s="5450" t="s">
        <v>3726</v>
      </c>
      <c r="E6" s="5450" t="s">
        <v>3727</v>
      </c>
      <c r="F6" s="5450" t="s">
        <v>28</v>
      </c>
      <c r="G6" s="5450" t="s">
        <v>28</v>
      </c>
      <c r="H6" s="5450" t="s">
        <v>28</v>
      </c>
      <c r="I6" s="5450" t="s">
        <v>28</v>
      </c>
    </row>
    <row customHeight="1" ht="11.25">
      <c r="A7" s="5450" t="s">
        <v>93</v>
      </c>
      <c r="B7" s="5450" t="s">
        <v>3728</v>
      </c>
      <c r="C7" s="5450" t="s">
        <v>28</v>
      </c>
      <c r="D7" s="5450" t="s">
        <v>3719</v>
      </c>
      <c r="E7" s="5450" t="s">
        <v>3727</v>
      </c>
      <c r="F7" s="5450" t="s">
        <v>28</v>
      </c>
      <c r="G7" s="5450" t="s">
        <v>28</v>
      </c>
      <c r="H7" s="5450" t="s">
        <v>28</v>
      </c>
      <c r="I7" s="5450" t="s">
        <v>28</v>
      </c>
    </row>
    <row customHeight="1" ht="11.25">
      <c r="A8" s="5450" t="s">
        <v>94</v>
      </c>
      <c r="B8" s="5450" t="s">
        <v>3729</v>
      </c>
      <c r="C8" s="5450" t="s">
        <v>28</v>
      </c>
      <c r="D8" s="5450" t="s">
        <v>3730</v>
      </c>
      <c r="E8" s="5450" t="s">
        <v>3731</v>
      </c>
      <c r="F8" s="5450" t="s">
        <v>28</v>
      </c>
      <c r="G8" s="5450" t="s">
        <v>28</v>
      </c>
      <c r="H8" s="5450" t="s">
        <v>28</v>
      </c>
      <c r="I8" s="5450" t="s">
        <v>28</v>
      </c>
    </row>
    <row customHeight="1" ht="11.25">
      <c r="A9" s="5450" t="s">
        <v>114</v>
      </c>
      <c r="B9" s="5450" t="s">
        <v>3732</v>
      </c>
      <c r="C9" s="5450" t="s">
        <v>28</v>
      </c>
      <c r="D9" s="5450" t="s">
        <v>3733</v>
      </c>
      <c r="E9" s="5450" t="s">
        <v>3734</v>
      </c>
      <c r="F9" s="5450" t="s">
        <v>28</v>
      </c>
      <c r="G9" s="5450" t="s">
        <v>28</v>
      </c>
      <c r="H9" s="5450" t="s">
        <v>28</v>
      </c>
      <c r="I9" s="5450" t="s">
        <v>28</v>
      </c>
    </row>
    <row customHeight="1" ht="11.25">
      <c r="A10" s="5450" t="s">
        <v>150</v>
      </c>
      <c r="B10" s="5450" t="s">
        <v>3735</v>
      </c>
      <c r="C10" s="5450" t="s">
        <v>28</v>
      </c>
      <c r="D10" s="5450" t="s">
        <v>3726</v>
      </c>
      <c r="E10" s="5450" t="s">
        <v>3727</v>
      </c>
      <c r="F10" s="5450" t="s">
        <v>28</v>
      </c>
      <c r="G10" s="5450" t="s">
        <v>28</v>
      </c>
      <c r="H10" s="5450" t="s">
        <v>28</v>
      </c>
      <c r="I10" s="5450" t="s">
        <v>28</v>
      </c>
    </row>
    <row customHeight="1" ht="11.25">
      <c r="A11" s="5450" t="s">
        <v>151</v>
      </c>
      <c r="B11" s="5450" t="s">
        <v>3736</v>
      </c>
      <c r="C11" s="5450" t="s">
        <v>28</v>
      </c>
      <c r="D11" s="5450" t="s">
        <v>3719</v>
      </c>
      <c r="E11" s="5450" t="s">
        <v>3727</v>
      </c>
      <c r="F11" s="5450" t="s">
        <v>28</v>
      </c>
      <c r="G11" s="5450" t="s">
        <v>28</v>
      </c>
      <c r="H11" s="5450" t="s">
        <v>28</v>
      </c>
      <c r="I11" s="5450" t="s">
        <v>28</v>
      </c>
    </row>
    <row customHeight="1" ht="11.25">
      <c r="A12" s="5450" t="s">
        <v>152</v>
      </c>
      <c r="B12" s="5450" t="s">
        <v>3737</v>
      </c>
      <c r="C12" s="5450" t="s">
        <v>28</v>
      </c>
      <c r="D12" s="5450" t="s">
        <v>3726</v>
      </c>
      <c r="E12" s="5450" t="s">
        <v>3727</v>
      </c>
      <c r="F12" s="5450" t="s">
        <v>28</v>
      </c>
      <c r="G12" s="5450" t="s">
        <v>28</v>
      </c>
      <c r="H12" s="5450" t="s">
        <v>28</v>
      </c>
      <c r="I12" s="5450" t="s">
        <v>28</v>
      </c>
    </row>
    <row customHeight="1" ht="11.25">
      <c r="A13" s="5450" t="s">
        <v>153</v>
      </c>
      <c r="B13" s="5450" t="s">
        <v>3738</v>
      </c>
      <c r="C13" s="5450" t="s">
        <v>28</v>
      </c>
      <c r="D13" s="5450" t="s">
        <v>3719</v>
      </c>
      <c r="E13" s="5450" t="s">
        <v>3727</v>
      </c>
      <c r="F13" s="5450" t="s">
        <v>28</v>
      </c>
      <c r="G13" s="5450" t="s">
        <v>28</v>
      </c>
      <c r="H13" s="5450" t="s">
        <v>28</v>
      </c>
      <c r="I13" s="5450" t="s">
        <v>28</v>
      </c>
    </row>
    <row customHeight="1" ht="11.25">
      <c r="A14" s="5450" t="s">
        <v>154</v>
      </c>
      <c r="B14" s="5450" t="s">
        <v>3739</v>
      </c>
      <c r="C14" s="5450" t="s">
        <v>28</v>
      </c>
      <c r="D14" s="5450" t="s">
        <v>3716</v>
      </c>
      <c r="E14" s="5450" t="s">
        <v>3717</v>
      </c>
      <c r="F14" s="5450" t="s">
        <v>28</v>
      </c>
      <c r="G14" s="5450" t="s">
        <v>28</v>
      </c>
      <c r="H14" s="5450" t="s">
        <v>28</v>
      </c>
      <c r="I14" s="5450" t="s">
        <v>28</v>
      </c>
    </row>
    <row customHeight="1" ht="11.25">
      <c r="A15" s="5450" t="s">
        <v>155</v>
      </c>
      <c r="B15" s="5450" t="s">
        <v>3740</v>
      </c>
      <c r="C15" s="5450" t="s">
        <v>28</v>
      </c>
      <c r="D15" s="5450" t="s">
        <v>3716</v>
      </c>
      <c r="E15" s="5450" t="s">
        <v>3741</v>
      </c>
      <c r="F15" s="5450" t="s">
        <v>28</v>
      </c>
      <c r="G15" s="5450" t="s">
        <v>28</v>
      </c>
      <c r="H15" s="5450" t="s">
        <v>28</v>
      </c>
      <c r="I15" s="5450" t="s">
        <v>28</v>
      </c>
    </row>
    <row customHeight="1" ht="11.25">
      <c r="A16" s="5450" t="s">
        <v>1466</v>
      </c>
      <c r="B16" s="5450" t="s">
        <v>3742</v>
      </c>
      <c r="C16" s="5450" t="s">
        <v>28</v>
      </c>
      <c r="D16" s="5450" t="s">
        <v>3743</v>
      </c>
      <c r="E16" s="5450" t="s">
        <v>3734</v>
      </c>
      <c r="F16" s="5450" t="s">
        <v>28</v>
      </c>
      <c r="G16" s="5450" t="s">
        <v>28</v>
      </c>
      <c r="H16" s="5450" t="s">
        <v>28</v>
      </c>
      <c r="I16" s="5450" t="s">
        <v>28</v>
      </c>
    </row>
    <row customHeight="1" ht="11.25">
      <c r="A17" s="5450" t="s">
        <v>1472</v>
      </c>
      <c r="B17" s="5450" t="s">
        <v>3744</v>
      </c>
      <c r="C17" s="5450" t="s">
        <v>28</v>
      </c>
      <c r="D17" s="5450" t="s">
        <v>3743</v>
      </c>
      <c r="E17" s="5450" t="s">
        <v>3745</v>
      </c>
      <c r="F17" s="5450" t="s">
        <v>28</v>
      </c>
      <c r="G17" s="5450" t="s">
        <v>28</v>
      </c>
      <c r="H17" s="5450" t="s">
        <v>28</v>
      </c>
      <c r="I17" s="545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1D864-78A3-0C03-39B5-5D4A4BC589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B2E7-BFAD-83C7-F14F-D6CA9D88E9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51" width="9.140625"/>
  </cols>
  <sheetData>
    <row customHeight="1" ht="11.25">
      <c r="A1" s="239" t="s">
        <v>132</v>
      </c>
      <c r="B1" s="239" t="s">
        <v>3746</v>
      </c>
    </row>
    <row customHeight="1" ht="11.25">
      <c r="A2" s="118" t="s">
        <v>99</v>
      </c>
      <c r="B2" s="118"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CA5CE-DA98-49C3-AD31-5ECFCA6C96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25" width="9.140625"/>
    <col min="2" max="2" style="4825" width="65.28125" customWidth="1"/>
  </cols>
  <sheetData>
    <row customHeight="1" ht="11.25">
      <c r="A1" s="891" t="s">
        <v>3748</v>
      </c>
      <c r="B1" s="891" t="s">
        <v>3749</v>
      </c>
    </row>
    <row customHeight="1" ht="11.25">
      <c r="A2" s="891">
        <v>4213775</v>
      </c>
      <c r="B2" s="891" t="s">
        <v>1223</v>
      </c>
    </row>
    <row customHeight="1" ht="11.25">
      <c r="A3" s="891">
        <v>4213784</v>
      </c>
      <c r="B3" s="891" t="s">
        <v>1258</v>
      </c>
    </row>
    <row customHeight="1" ht="11.25">
      <c r="A4" s="891">
        <v>4213781</v>
      </c>
      <c r="B4" s="891" t="s">
        <v>1251</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1391</v>
      </c>
    </row>
    <row customHeight="1" ht="11.25">
      <c r="A10" s="891">
        <v>4213783</v>
      </c>
      <c r="B10" s="891" t="s">
        <v>1406</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AD43-5F33-CC97-9923-DE338C94C37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25" width="9.140625"/>
    <col min="2" max="2" style="4825" width="65.28125" customWidth="1"/>
  </cols>
  <sheetData>
    <row customHeight="1" ht="11.25">
      <c r="A1" s="891" t="s">
        <v>3748</v>
      </c>
      <c r="B1" s="891" t="s">
        <v>3750</v>
      </c>
    </row>
    <row customHeight="1" ht="11.25">
      <c r="A2" s="891" t="s">
        <v>3751</v>
      </c>
      <c r="B2" s="891" t="s">
        <v>1505</v>
      </c>
    </row>
    <row customHeight="1" ht="11.25">
      <c r="A3" s="891" t="s">
        <v>3752</v>
      </c>
      <c r="B3" s="891" t="s">
        <v>1515</v>
      </c>
    </row>
    <row customHeight="1" ht="11.25">
      <c r="A4" s="891" t="s">
        <v>3753</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C3CF-71F9-010A-F44A-EA153C816E5E}"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29" t="s">
        <v>2855</v>
      </c>
      <c r="B1" s="429" t="s">
        <v>2856</v>
      </c>
      <c r="C1" s="429" t="s">
        <v>2857</v>
      </c>
      <c r="D1" s="429" t="s">
        <v>2858</v>
      </c>
      <c r="E1" s="0" t="s">
        <v>2859</v>
      </c>
      <c r="F1" s="0" t="s">
        <v>2860</v>
      </c>
      <c r="G1" s="0" t="s">
        <v>2861</v>
      </c>
    </row>
    <row customHeight="1" ht="11.25">
      <c r="A2" s="0" t="s">
        <v>16</v>
      </c>
      <c r="B2" s="0" t="s">
        <v>2862</v>
      </c>
      <c r="C2" s="0" t="s">
        <v>2863</v>
      </c>
      <c r="D2" s="0" t="s">
        <v>2862</v>
      </c>
      <c r="E2" s="0" t="s">
        <v>2863</v>
      </c>
      <c r="F2" s="0" t="s">
        <v>2864</v>
      </c>
      <c r="G2" s="0" t="s">
        <v>111</v>
      </c>
    </row>
    <row customHeight="1" ht="11.25">
      <c r="A3" s="0" t="s">
        <v>16</v>
      </c>
      <c r="B3" s="0" t="s">
        <v>2862</v>
      </c>
      <c r="C3" s="0" t="s">
        <v>2863</v>
      </c>
      <c r="D3" s="0" t="s">
        <v>2865</v>
      </c>
      <c r="E3" s="0" t="s">
        <v>2866</v>
      </c>
      <c r="F3" s="0" t="s">
        <v>2867</v>
      </c>
      <c r="G3" s="0" t="s">
        <v>112</v>
      </c>
    </row>
    <row customHeight="1" ht="11.25">
      <c r="A4" s="0" t="s">
        <v>16</v>
      </c>
      <c r="B4" s="0" t="s">
        <v>2862</v>
      </c>
      <c r="C4" s="0" t="s">
        <v>2863</v>
      </c>
      <c r="D4" s="0" t="s">
        <v>2868</v>
      </c>
      <c r="E4" s="0" t="s">
        <v>2869</v>
      </c>
      <c r="F4" s="0" t="s">
        <v>2870</v>
      </c>
      <c r="G4" s="0" t="s">
        <v>91</v>
      </c>
    </row>
    <row customHeight="1" ht="11.25">
      <c r="A5" s="0" t="s">
        <v>16</v>
      </c>
      <c r="B5" s="0" t="s">
        <v>2862</v>
      </c>
      <c r="C5" s="0" t="s">
        <v>2863</v>
      </c>
      <c r="D5" s="0" t="s">
        <v>2871</v>
      </c>
      <c r="E5" s="0" t="s">
        <v>2872</v>
      </c>
      <c r="F5" s="0" t="s">
        <v>2867</v>
      </c>
      <c r="G5" s="0" t="s">
        <v>92</v>
      </c>
    </row>
    <row customHeight="1" ht="11.25">
      <c r="A6" s="0" t="s">
        <v>16</v>
      </c>
      <c r="B6" s="0" t="s">
        <v>2862</v>
      </c>
      <c r="C6" s="0" t="s">
        <v>2863</v>
      </c>
      <c r="D6" s="0" t="s">
        <v>2873</v>
      </c>
      <c r="E6" s="0" t="s">
        <v>2874</v>
      </c>
      <c r="F6" s="0" t="s">
        <v>2867</v>
      </c>
      <c r="G6" s="0" t="s">
        <v>113</v>
      </c>
    </row>
    <row customHeight="1" ht="11.25">
      <c r="A7" s="0" t="s">
        <v>16</v>
      </c>
      <c r="B7" s="0" t="s">
        <v>2862</v>
      </c>
      <c r="C7" s="0" t="s">
        <v>2863</v>
      </c>
      <c r="D7" s="0" t="s">
        <v>2875</v>
      </c>
      <c r="E7" s="0" t="s">
        <v>2876</v>
      </c>
      <c r="F7" s="0" t="s">
        <v>2867</v>
      </c>
      <c r="G7" s="0" t="s">
        <v>93</v>
      </c>
    </row>
    <row customHeight="1" ht="11.25">
      <c r="A8" s="0" t="s">
        <v>16</v>
      </c>
      <c r="B8" s="0" t="s">
        <v>2862</v>
      </c>
      <c r="C8" s="0" t="s">
        <v>2863</v>
      </c>
      <c r="D8" s="0" t="s">
        <v>2877</v>
      </c>
      <c r="E8" s="0" t="s">
        <v>2878</v>
      </c>
      <c r="F8" s="0" t="s">
        <v>2867</v>
      </c>
      <c r="G8" s="0" t="s">
        <v>94</v>
      </c>
    </row>
    <row customHeight="1" ht="11.25">
      <c r="A9" s="0" t="s">
        <v>16</v>
      </c>
      <c r="B9" s="0" t="s">
        <v>2879</v>
      </c>
      <c r="C9" s="0" t="s">
        <v>2880</v>
      </c>
      <c r="D9" s="0" t="s">
        <v>2879</v>
      </c>
      <c r="E9" s="0" t="s">
        <v>2880</v>
      </c>
      <c r="F9" s="0" t="s">
        <v>2864</v>
      </c>
      <c r="G9" s="0" t="s">
        <v>114</v>
      </c>
    </row>
    <row customHeight="1" ht="11.25">
      <c r="A10" s="0" t="s">
        <v>16</v>
      </c>
      <c r="B10" s="0" t="s">
        <v>2879</v>
      </c>
      <c r="C10" s="0" t="s">
        <v>2880</v>
      </c>
      <c r="D10" s="0" t="s">
        <v>2881</v>
      </c>
      <c r="E10" s="0" t="s">
        <v>2882</v>
      </c>
      <c r="F10" s="0" t="s">
        <v>2867</v>
      </c>
      <c r="G10" s="0" t="s">
        <v>150</v>
      </c>
    </row>
    <row customHeight="1" ht="11.25">
      <c r="A11" s="0" t="s">
        <v>16</v>
      </c>
      <c r="B11" s="0" t="s">
        <v>2879</v>
      </c>
      <c r="C11" s="0" t="s">
        <v>2880</v>
      </c>
      <c r="D11" s="0" t="s">
        <v>2883</v>
      </c>
      <c r="E11" s="0" t="s">
        <v>2884</v>
      </c>
      <c r="F11" s="0" t="s">
        <v>2867</v>
      </c>
      <c r="G11" s="0" t="s">
        <v>151</v>
      </c>
    </row>
    <row customHeight="1" ht="11.25">
      <c r="A12" s="0" t="s">
        <v>16</v>
      </c>
      <c r="B12" s="0" t="s">
        <v>2879</v>
      </c>
      <c r="C12" s="0" t="s">
        <v>2880</v>
      </c>
      <c r="D12" s="0" t="s">
        <v>2885</v>
      </c>
      <c r="E12" s="0" t="s">
        <v>2886</v>
      </c>
      <c r="F12" s="0" t="s">
        <v>2867</v>
      </c>
      <c r="G12" s="0" t="s">
        <v>152</v>
      </c>
    </row>
    <row customHeight="1" ht="11.25">
      <c r="A13" s="0" t="s">
        <v>16</v>
      </c>
      <c r="B13" s="0" t="s">
        <v>2879</v>
      </c>
      <c r="C13" s="0" t="s">
        <v>2880</v>
      </c>
      <c r="D13" s="0" t="s">
        <v>2887</v>
      </c>
      <c r="E13" s="0" t="s">
        <v>2888</v>
      </c>
      <c r="F13" s="0" t="s">
        <v>2867</v>
      </c>
      <c r="G13" s="0" t="s">
        <v>153</v>
      </c>
    </row>
    <row customHeight="1" ht="11.25">
      <c r="A14" s="0" t="s">
        <v>16</v>
      </c>
      <c r="B14" s="0" t="s">
        <v>2879</v>
      </c>
      <c r="C14" s="0" t="s">
        <v>2880</v>
      </c>
      <c r="D14" s="0" t="s">
        <v>2889</v>
      </c>
      <c r="E14" s="0" t="s">
        <v>2890</v>
      </c>
      <c r="F14" s="0" t="s">
        <v>2867</v>
      </c>
      <c r="G14" s="0" t="s">
        <v>154</v>
      </c>
    </row>
    <row customHeight="1" ht="11.25">
      <c r="A15" s="0" t="s">
        <v>16</v>
      </c>
      <c r="B15" s="0" t="s">
        <v>101</v>
      </c>
      <c r="C15" s="0" t="s">
        <v>2891</v>
      </c>
      <c r="D15" s="0" t="s">
        <v>101</v>
      </c>
      <c r="E15" s="0" t="s">
        <v>2891</v>
      </c>
      <c r="F15" s="0" t="s">
        <v>2864</v>
      </c>
      <c r="G15" s="0" t="s">
        <v>155</v>
      </c>
    </row>
    <row customHeight="1" ht="11.25">
      <c r="A16" s="0" t="s">
        <v>16</v>
      </c>
      <c r="B16" s="0" t="s">
        <v>101</v>
      </c>
      <c r="C16" s="0" t="s">
        <v>2891</v>
      </c>
      <c r="D16" s="0" t="s">
        <v>2892</v>
      </c>
      <c r="E16" s="0" t="s">
        <v>2893</v>
      </c>
      <c r="F16" s="0" t="s">
        <v>2870</v>
      </c>
      <c r="G16" s="0" t="s">
        <v>1466</v>
      </c>
    </row>
    <row customHeight="1" ht="11.25">
      <c r="A17" s="0" t="s">
        <v>16</v>
      </c>
      <c r="B17" s="0" t="s">
        <v>101</v>
      </c>
      <c r="C17" s="0" t="s">
        <v>2891</v>
      </c>
      <c r="D17" s="0" t="s">
        <v>2894</v>
      </c>
      <c r="E17" s="0" t="s">
        <v>2895</v>
      </c>
      <c r="F17" s="0" t="s">
        <v>2870</v>
      </c>
      <c r="G17" s="0" t="s">
        <v>1472</v>
      </c>
    </row>
    <row customHeight="1" ht="11.25">
      <c r="A18" s="0" t="s">
        <v>16</v>
      </c>
      <c r="B18" s="0" t="s">
        <v>101</v>
      </c>
      <c r="C18" s="0" t="s">
        <v>2891</v>
      </c>
      <c r="D18" s="0" t="s">
        <v>102</v>
      </c>
      <c r="E18" s="0" t="s">
        <v>103</v>
      </c>
      <c r="F18" s="0" t="s">
        <v>2896</v>
      </c>
      <c r="G18" s="0" t="s">
        <v>100</v>
      </c>
    </row>
    <row customHeight="1" ht="11.25">
      <c r="A19" s="0" t="s">
        <v>16</v>
      </c>
      <c r="B19" s="0" t="s">
        <v>101</v>
      </c>
      <c r="C19" s="0" t="s">
        <v>2891</v>
      </c>
      <c r="D19" s="0" t="s">
        <v>2897</v>
      </c>
      <c r="E19" s="0" t="s">
        <v>2898</v>
      </c>
      <c r="F19" s="0" t="s">
        <v>2867</v>
      </c>
      <c r="G19" s="0" t="s">
        <v>1497</v>
      </c>
    </row>
    <row customHeight="1" ht="11.25">
      <c r="A20" s="0" t="s">
        <v>16</v>
      </c>
      <c r="B20" s="0" t="s">
        <v>101</v>
      </c>
      <c r="C20" s="0" t="s">
        <v>2891</v>
      </c>
      <c r="D20" s="0" t="s">
        <v>2899</v>
      </c>
      <c r="E20" s="0" t="s">
        <v>2900</v>
      </c>
      <c r="F20" s="0" t="s">
        <v>2867</v>
      </c>
      <c r="G20" s="0" t="s">
        <v>1509</v>
      </c>
    </row>
    <row customHeight="1" ht="11.25">
      <c r="A21" s="0" t="s">
        <v>16</v>
      </c>
      <c r="B21" s="0" t="s">
        <v>101</v>
      </c>
      <c r="C21" s="0" t="s">
        <v>2891</v>
      </c>
      <c r="D21" s="0" t="s">
        <v>2901</v>
      </c>
      <c r="E21" s="0" t="s">
        <v>2902</v>
      </c>
      <c r="F21" s="0" t="s">
        <v>2867</v>
      </c>
      <c r="G21" s="0" t="s">
        <v>1518</v>
      </c>
    </row>
    <row customHeight="1" ht="11.25">
      <c r="A22" s="0" t="s">
        <v>16</v>
      </c>
      <c r="B22" s="0" t="s">
        <v>101</v>
      </c>
      <c r="C22" s="0" t="s">
        <v>2891</v>
      </c>
      <c r="D22" s="0" t="s">
        <v>2903</v>
      </c>
      <c r="E22" s="0" t="s">
        <v>2904</v>
      </c>
      <c r="F22" s="0" t="s">
        <v>2867</v>
      </c>
      <c r="G22" s="0" t="s">
        <v>1534</v>
      </c>
    </row>
    <row customHeight="1" ht="11.25">
      <c r="A23" s="0" t="s">
        <v>16</v>
      </c>
      <c r="B23" s="0" t="s">
        <v>101</v>
      </c>
      <c r="C23" s="0" t="s">
        <v>2891</v>
      </c>
      <c r="D23" s="0" t="s">
        <v>2905</v>
      </c>
      <c r="E23" s="0" t="s">
        <v>2906</v>
      </c>
      <c r="F23" s="0" t="s">
        <v>2867</v>
      </c>
      <c r="G23" s="0" t="s">
        <v>1540</v>
      </c>
    </row>
    <row customHeight="1" ht="11.25">
      <c r="A24" s="0" t="s">
        <v>16</v>
      </c>
      <c r="B24" s="0" t="s">
        <v>2907</v>
      </c>
      <c r="C24" s="0" t="s">
        <v>2908</v>
      </c>
      <c r="D24" s="0" t="s">
        <v>2907</v>
      </c>
      <c r="E24" s="0" t="s">
        <v>2908</v>
      </c>
      <c r="F24" s="0" t="s">
        <v>2909</v>
      </c>
      <c r="G24" s="0" t="s">
        <v>1548</v>
      </c>
    </row>
    <row customHeight="1" ht="11.25">
      <c r="A25" s="0" t="s">
        <v>16</v>
      </c>
      <c r="B25" s="0" t="s">
        <v>2910</v>
      </c>
      <c r="C25" s="0" t="s">
        <v>2911</v>
      </c>
      <c r="D25" s="0" t="s">
        <v>2910</v>
      </c>
      <c r="E25" s="0" t="s">
        <v>2911</v>
      </c>
      <c r="F25" s="0" t="s">
        <v>2909</v>
      </c>
      <c r="G25" s="0" t="s">
        <v>1555</v>
      </c>
    </row>
    <row customHeight="1" ht="11.25">
      <c r="A26" s="0" t="s">
        <v>16</v>
      </c>
      <c r="B26" s="0" t="s">
        <v>2912</v>
      </c>
      <c r="C26" s="0" t="s">
        <v>2913</v>
      </c>
      <c r="D26" s="0" t="s">
        <v>2914</v>
      </c>
      <c r="E26" s="0" t="s">
        <v>2915</v>
      </c>
      <c r="F26" s="0" t="s">
        <v>2870</v>
      </c>
      <c r="G26" s="0" t="s">
        <v>1559</v>
      </c>
    </row>
    <row customHeight="1" ht="11.25">
      <c r="A27" s="0" t="s">
        <v>16</v>
      </c>
      <c r="B27" s="0" t="s">
        <v>2912</v>
      </c>
      <c r="C27" s="0" t="s">
        <v>2913</v>
      </c>
      <c r="D27" s="0" t="s">
        <v>2916</v>
      </c>
      <c r="E27" s="0" t="s">
        <v>2917</v>
      </c>
      <c r="F27" s="0" t="s">
        <v>2867</v>
      </c>
      <c r="G27" s="0" t="s">
        <v>1564</v>
      </c>
    </row>
    <row customHeight="1" ht="11.25">
      <c r="A28" s="0" t="s">
        <v>16</v>
      </c>
      <c r="B28" s="0" t="s">
        <v>2912</v>
      </c>
      <c r="C28" s="0" t="s">
        <v>2913</v>
      </c>
      <c r="D28" s="0" t="s">
        <v>2918</v>
      </c>
      <c r="E28" s="0" t="s">
        <v>2919</v>
      </c>
      <c r="F28" s="0" t="s">
        <v>2867</v>
      </c>
      <c r="G28" s="0" t="s">
        <v>1572</v>
      </c>
    </row>
    <row customHeight="1" ht="11.25">
      <c r="A29" s="0" t="s">
        <v>16</v>
      </c>
      <c r="B29" s="0" t="s">
        <v>2912</v>
      </c>
      <c r="C29" s="0" t="s">
        <v>2913</v>
      </c>
      <c r="D29" s="0" t="s">
        <v>2920</v>
      </c>
      <c r="E29" s="0" t="s">
        <v>2921</v>
      </c>
      <c r="F29" s="0" t="s">
        <v>2867</v>
      </c>
      <c r="G29" s="0" t="s">
        <v>1574</v>
      </c>
    </row>
    <row customHeight="1" ht="11.25">
      <c r="A30" s="0" t="s">
        <v>16</v>
      </c>
      <c r="B30" s="0" t="s">
        <v>2912</v>
      </c>
      <c r="C30" s="0" t="s">
        <v>2913</v>
      </c>
      <c r="D30" s="0" t="s">
        <v>2922</v>
      </c>
      <c r="E30" s="0" t="s">
        <v>2923</v>
      </c>
      <c r="F30" s="0" t="s">
        <v>2867</v>
      </c>
      <c r="G30" s="0" t="s">
        <v>1577</v>
      </c>
    </row>
    <row customHeight="1" ht="11.25">
      <c r="A31" s="0" t="s">
        <v>16</v>
      </c>
      <c r="B31" s="0" t="s">
        <v>2912</v>
      </c>
      <c r="C31" s="0" t="s">
        <v>2913</v>
      </c>
      <c r="D31" s="0" t="s">
        <v>2924</v>
      </c>
      <c r="E31" s="0" t="s">
        <v>2925</v>
      </c>
      <c r="F31" s="0" t="s">
        <v>2867</v>
      </c>
      <c r="G31" s="0" t="s">
        <v>1582</v>
      </c>
    </row>
    <row customHeight="1" ht="11.25">
      <c r="A32" s="0" t="s">
        <v>16</v>
      </c>
      <c r="B32" s="0" t="s">
        <v>2912</v>
      </c>
      <c r="C32" s="0" t="s">
        <v>2913</v>
      </c>
      <c r="D32" s="0" t="s">
        <v>2926</v>
      </c>
      <c r="E32" s="0" t="s">
        <v>2927</v>
      </c>
      <c r="F32" s="0" t="s">
        <v>2867</v>
      </c>
      <c r="G32" s="0" t="s">
        <v>1584</v>
      </c>
    </row>
    <row customHeight="1" ht="11.25">
      <c r="A33" s="0" t="s">
        <v>16</v>
      </c>
      <c r="B33" s="0" t="s">
        <v>2912</v>
      </c>
      <c r="C33" s="0" t="s">
        <v>2913</v>
      </c>
      <c r="D33" s="0" t="s">
        <v>2928</v>
      </c>
      <c r="E33" s="0" t="s">
        <v>2929</v>
      </c>
      <c r="F33" s="0" t="s">
        <v>2867</v>
      </c>
      <c r="G33" s="0" t="s">
        <v>1586</v>
      </c>
    </row>
    <row customHeight="1" ht="11.25">
      <c r="A34" s="0" t="s">
        <v>16</v>
      </c>
      <c r="B34" s="0" t="s">
        <v>2912</v>
      </c>
      <c r="C34" s="0" t="s">
        <v>2913</v>
      </c>
      <c r="D34" s="0" t="s">
        <v>2930</v>
      </c>
      <c r="E34" s="0" t="s">
        <v>2931</v>
      </c>
      <c r="F34" s="0" t="s">
        <v>2867</v>
      </c>
      <c r="G34" s="0" t="s">
        <v>1588</v>
      </c>
    </row>
    <row customHeight="1" ht="11.25">
      <c r="A35" s="0" t="s">
        <v>16</v>
      </c>
      <c r="B35" s="0" t="s">
        <v>2912</v>
      </c>
      <c r="C35" s="0" t="s">
        <v>2913</v>
      </c>
      <c r="D35" s="0" t="s">
        <v>2912</v>
      </c>
      <c r="E35" s="0" t="s">
        <v>2913</v>
      </c>
      <c r="F35" s="0" t="s">
        <v>2864</v>
      </c>
      <c r="G35" s="0" t="s">
        <v>1593</v>
      </c>
    </row>
    <row customHeight="1" ht="11.25">
      <c r="A36" s="0" t="s">
        <v>16</v>
      </c>
      <c r="B36" s="0" t="s">
        <v>2912</v>
      </c>
      <c r="C36" s="0" t="s">
        <v>2913</v>
      </c>
      <c r="D36" s="0" t="s">
        <v>2932</v>
      </c>
      <c r="E36" s="0" t="s">
        <v>2933</v>
      </c>
      <c r="F36" s="0" t="s">
        <v>2896</v>
      </c>
      <c r="G36" s="0" t="s">
        <v>1598</v>
      </c>
    </row>
    <row customHeight="1" ht="11.25">
      <c r="A37" s="0" t="s">
        <v>16</v>
      </c>
      <c r="B37" s="0" t="s">
        <v>2912</v>
      </c>
      <c r="C37" s="0" t="s">
        <v>2913</v>
      </c>
      <c r="D37" s="0" t="s">
        <v>2934</v>
      </c>
      <c r="E37" s="0" t="s">
        <v>2935</v>
      </c>
      <c r="F37" s="0" t="s">
        <v>2896</v>
      </c>
      <c r="G37" s="0" t="s">
        <v>1602</v>
      </c>
    </row>
    <row customHeight="1" ht="11.25">
      <c r="A38" s="0" t="s">
        <v>16</v>
      </c>
      <c r="B38" s="0" t="s">
        <v>2912</v>
      </c>
      <c r="C38" s="0" t="s">
        <v>2913</v>
      </c>
      <c r="D38" s="0" t="s">
        <v>2936</v>
      </c>
      <c r="E38" s="0" t="s">
        <v>2937</v>
      </c>
      <c r="F38" s="0" t="s">
        <v>2896</v>
      </c>
      <c r="G38" s="0" t="s">
        <v>1610</v>
      </c>
    </row>
    <row customHeight="1" ht="11.25">
      <c r="A39" s="0" t="s">
        <v>16</v>
      </c>
      <c r="B39" s="0" t="s">
        <v>2912</v>
      </c>
      <c r="C39" s="0" t="s">
        <v>2913</v>
      </c>
      <c r="D39" s="0" t="s">
        <v>2938</v>
      </c>
      <c r="E39" s="0" t="s">
        <v>2939</v>
      </c>
      <c r="F39" s="0" t="s">
        <v>2867</v>
      </c>
      <c r="G39" s="0" t="s">
        <v>1616</v>
      </c>
    </row>
    <row customHeight="1" ht="11.25">
      <c r="A40" s="0" t="s">
        <v>16</v>
      </c>
      <c r="B40" s="0" t="s">
        <v>2912</v>
      </c>
      <c r="C40" s="0" t="s">
        <v>2913</v>
      </c>
      <c r="D40" s="0" t="s">
        <v>2940</v>
      </c>
      <c r="E40" s="0" t="s">
        <v>2941</v>
      </c>
      <c r="F40" s="0" t="s">
        <v>2867</v>
      </c>
      <c r="G40" s="0" t="s">
        <v>1621</v>
      </c>
    </row>
    <row customHeight="1" ht="11.25">
      <c r="A41" s="0" t="s">
        <v>16</v>
      </c>
      <c r="B41" s="0" t="s">
        <v>2912</v>
      </c>
      <c r="C41" s="0" t="s">
        <v>2913</v>
      </c>
      <c r="D41" s="0" t="s">
        <v>2942</v>
      </c>
      <c r="E41" s="0" t="s">
        <v>2943</v>
      </c>
      <c r="F41" s="0" t="s">
        <v>2867</v>
      </c>
      <c r="G41" s="0" t="s">
        <v>1625</v>
      </c>
    </row>
    <row customHeight="1" ht="11.25">
      <c r="A42" s="0" t="s">
        <v>16</v>
      </c>
      <c r="B42" s="0" t="s">
        <v>2912</v>
      </c>
      <c r="C42" s="0" t="s">
        <v>2913</v>
      </c>
      <c r="D42" s="0" t="s">
        <v>2944</v>
      </c>
      <c r="E42" s="0" t="s">
        <v>2945</v>
      </c>
      <c r="F42" s="0" t="s">
        <v>2867</v>
      </c>
      <c r="G42" s="0" t="s">
        <v>1628</v>
      </c>
    </row>
    <row customHeight="1" ht="11.25">
      <c r="A43" s="0" t="s">
        <v>16</v>
      </c>
      <c r="B43" s="0" t="s">
        <v>2912</v>
      </c>
      <c r="C43" s="0" t="s">
        <v>2913</v>
      </c>
      <c r="D43" s="0" t="s">
        <v>2946</v>
      </c>
      <c r="E43" s="0" t="s">
        <v>2947</v>
      </c>
      <c r="F43" s="0" t="s">
        <v>2867</v>
      </c>
      <c r="G43" s="0" t="s">
        <v>1635</v>
      </c>
    </row>
    <row customHeight="1" ht="11.25">
      <c r="A44" s="0" t="s">
        <v>16</v>
      </c>
      <c r="B44" s="0" t="s">
        <v>2912</v>
      </c>
      <c r="C44" s="0" t="s">
        <v>2913</v>
      </c>
      <c r="D44" s="0" t="s">
        <v>2948</v>
      </c>
      <c r="E44" s="0" t="s">
        <v>2949</v>
      </c>
      <c r="F44" s="0" t="s">
        <v>2867</v>
      </c>
      <c r="G44" s="0" t="s">
        <v>1644</v>
      </c>
    </row>
    <row customHeight="1" ht="11.25">
      <c r="A45" s="0" t="s">
        <v>16</v>
      </c>
      <c r="B45" s="0" t="s">
        <v>2950</v>
      </c>
      <c r="C45" s="0" t="s">
        <v>2951</v>
      </c>
      <c r="D45" s="0" t="s">
        <v>2952</v>
      </c>
      <c r="E45" s="0" t="s">
        <v>2953</v>
      </c>
      <c r="F45" s="0" t="s">
        <v>2867</v>
      </c>
      <c r="G45" s="0" t="s">
        <v>1649</v>
      </c>
    </row>
    <row customHeight="1" ht="11.25">
      <c r="A46" s="0" t="s">
        <v>16</v>
      </c>
      <c r="B46" s="0" t="s">
        <v>2950</v>
      </c>
      <c r="C46" s="0" t="s">
        <v>2951</v>
      </c>
      <c r="D46" s="0" t="s">
        <v>2954</v>
      </c>
      <c r="E46" s="0" t="s">
        <v>2955</v>
      </c>
      <c r="F46" s="0" t="s">
        <v>2867</v>
      </c>
      <c r="G46" s="0" t="s">
        <v>1653</v>
      </c>
    </row>
    <row customHeight="1" ht="11.25">
      <c r="A47" s="0" t="s">
        <v>16</v>
      </c>
      <c r="B47" s="0" t="s">
        <v>2950</v>
      </c>
      <c r="C47" s="0" t="s">
        <v>2951</v>
      </c>
      <c r="D47" s="0" t="s">
        <v>2956</v>
      </c>
      <c r="E47" s="0" t="s">
        <v>2957</v>
      </c>
      <c r="F47" s="0" t="s">
        <v>2867</v>
      </c>
      <c r="G47" s="0" t="s">
        <v>1659</v>
      </c>
    </row>
    <row customHeight="1" ht="11.25">
      <c r="A48" s="0" t="s">
        <v>16</v>
      </c>
      <c r="B48" s="0" t="s">
        <v>2950</v>
      </c>
      <c r="C48" s="0" t="s">
        <v>2951</v>
      </c>
      <c r="D48" s="0" t="s">
        <v>2958</v>
      </c>
      <c r="E48" s="0" t="s">
        <v>2959</v>
      </c>
      <c r="F48" s="0" t="s">
        <v>2867</v>
      </c>
      <c r="G48" s="0" t="s">
        <v>1664</v>
      </c>
    </row>
    <row customHeight="1" ht="11.25">
      <c r="A49" s="0" t="s">
        <v>16</v>
      </c>
      <c r="B49" s="0" t="s">
        <v>2950</v>
      </c>
      <c r="C49" s="0" t="s">
        <v>2951</v>
      </c>
      <c r="D49" s="0" t="s">
        <v>2960</v>
      </c>
      <c r="E49" s="0" t="s">
        <v>2961</v>
      </c>
      <c r="F49" s="0" t="s">
        <v>2867</v>
      </c>
      <c r="G49" s="0" t="s">
        <v>1667</v>
      </c>
    </row>
    <row customHeight="1" ht="11.25">
      <c r="A50" s="0" t="s">
        <v>16</v>
      </c>
      <c r="B50" s="0" t="s">
        <v>2950</v>
      </c>
      <c r="C50" s="0" t="s">
        <v>2951</v>
      </c>
      <c r="D50" s="0" t="s">
        <v>2962</v>
      </c>
      <c r="E50" s="0" t="s">
        <v>2963</v>
      </c>
      <c r="F50" s="0" t="s">
        <v>2867</v>
      </c>
      <c r="G50" s="0" t="s">
        <v>1671</v>
      </c>
    </row>
    <row customHeight="1" ht="11.25">
      <c r="A51" s="0" t="s">
        <v>16</v>
      </c>
      <c r="B51" s="0" t="s">
        <v>2950</v>
      </c>
      <c r="C51" s="0" t="s">
        <v>2951</v>
      </c>
      <c r="D51" s="0" t="s">
        <v>2950</v>
      </c>
      <c r="E51" s="0" t="s">
        <v>2951</v>
      </c>
      <c r="F51" s="0" t="s">
        <v>2864</v>
      </c>
      <c r="G51" s="0" t="s">
        <v>1675</v>
      </c>
    </row>
    <row customHeight="1" ht="11.25">
      <c r="A52" s="0" t="s">
        <v>16</v>
      </c>
      <c r="B52" s="0" t="s">
        <v>2950</v>
      </c>
      <c r="C52" s="0" t="s">
        <v>2951</v>
      </c>
      <c r="D52" s="0" t="s">
        <v>2964</v>
      </c>
      <c r="E52" s="0" t="s">
        <v>2965</v>
      </c>
      <c r="F52" s="0" t="s">
        <v>2896</v>
      </c>
      <c r="G52" s="0" t="s">
        <v>1679</v>
      </c>
    </row>
    <row customHeight="1" ht="11.25">
      <c r="A53" s="0" t="s">
        <v>16</v>
      </c>
      <c r="B53" s="0" t="s">
        <v>2950</v>
      </c>
      <c r="C53" s="0" t="s">
        <v>2951</v>
      </c>
      <c r="D53" s="0" t="s">
        <v>2966</v>
      </c>
      <c r="E53" s="0" t="s">
        <v>2967</v>
      </c>
      <c r="F53" s="0" t="s">
        <v>2867</v>
      </c>
      <c r="G53" s="0" t="s">
        <v>1681</v>
      </c>
    </row>
    <row customHeight="1" ht="11.25">
      <c r="A54" s="0" t="s">
        <v>16</v>
      </c>
      <c r="B54" s="0" t="s">
        <v>2950</v>
      </c>
      <c r="C54" s="0" t="s">
        <v>2951</v>
      </c>
      <c r="D54" s="0" t="s">
        <v>2968</v>
      </c>
      <c r="E54" s="0" t="s">
        <v>2969</v>
      </c>
      <c r="F54" s="0" t="s">
        <v>2867</v>
      </c>
      <c r="G54" s="0" t="s">
        <v>1684</v>
      </c>
    </row>
    <row customHeight="1" ht="11.25">
      <c r="A55" s="0" t="s">
        <v>16</v>
      </c>
      <c r="B55" s="0" t="s">
        <v>2950</v>
      </c>
      <c r="C55" s="0" t="s">
        <v>2951</v>
      </c>
      <c r="D55" s="0" t="s">
        <v>2970</v>
      </c>
      <c r="E55" s="0" t="s">
        <v>2971</v>
      </c>
      <c r="F55" s="0" t="s">
        <v>2867</v>
      </c>
      <c r="G55" s="0" t="s">
        <v>1688</v>
      </c>
    </row>
    <row customHeight="1" ht="11.25">
      <c r="A56" s="0" t="s">
        <v>16</v>
      </c>
      <c r="B56" s="0" t="s">
        <v>2950</v>
      </c>
      <c r="C56" s="0" t="s">
        <v>2951</v>
      </c>
      <c r="D56" s="0" t="s">
        <v>2972</v>
      </c>
      <c r="E56" s="0" t="s">
        <v>2973</v>
      </c>
      <c r="F56" s="0" t="s">
        <v>2867</v>
      </c>
      <c r="G56" s="0" t="s">
        <v>1691</v>
      </c>
    </row>
    <row customHeight="1" ht="11.25">
      <c r="A57" s="0" t="s">
        <v>16</v>
      </c>
      <c r="B57" s="0" t="s">
        <v>2950</v>
      </c>
      <c r="C57" s="0" t="s">
        <v>2951</v>
      </c>
      <c r="D57" s="0" t="s">
        <v>2974</v>
      </c>
      <c r="E57" s="0" t="s">
        <v>2975</v>
      </c>
      <c r="F57" s="0" t="s">
        <v>2867</v>
      </c>
      <c r="G57" s="0" t="s">
        <v>1694</v>
      </c>
    </row>
    <row customHeight="1" ht="11.25">
      <c r="A58" s="0" t="s">
        <v>16</v>
      </c>
      <c r="B58" s="0" t="s">
        <v>2950</v>
      </c>
      <c r="C58" s="0" t="s">
        <v>2951</v>
      </c>
      <c r="D58" s="0" t="s">
        <v>2976</v>
      </c>
      <c r="E58" s="0" t="s">
        <v>2977</v>
      </c>
      <c r="F58" s="0" t="s">
        <v>2867</v>
      </c>
      <c r="G58" s="0" t="s">
        <v>1697</v>
      </c>
    </row>
    <row customHeight="1" ht="11.25">
      <c r="A59" s="0" t="s">
        <v>16</v>
      </c>
      <c r="B59" s="0" t="s">
        <v>2950</v>
      </c>
      <c r="C59" s="0" t="s">
        <v>2951</v>
      </c>
      <c r="D59" s="0" t="s">
        <v>2978</v>
      </c>
      <c r="E59" s="0" t="s">
        <v>2979</v>
      </c>
      <c r="F59" s="0" t="s">
        <v>2867</v>
      </c>
      <c r="G59" s="0" t="s">
        <v>1701</v>
      </c>
    </row>
    <row customHeight="1" ht="11.25">
      <c r="A60" s="0" t="s">
        <v>16</v>
      </c>
      <c r="B60" s="0" t="s">
        <v>2980</v>
      </c>
      <c r="C60" s="0" t="s">
        <v>2981</v>
      </c>
      <c r="D60" s="0" t="s">
        <v>2982</v>
      </c>
      <c r="E60" s="0" t="s">
        <v>2983</v>
      </c>
      <c r="F60" s="0" t="s">
        <v>2870</v>
      </c>
      <c r="G60" s="0" t="s">
        <v>1704</v>
      </c>
    </row>
    <row customHeight="1" ht="11.25">
      <c r="A61" s="0" t="s">
        <v>16</v>
      </c>
      <c r="B61" s="0" t="s">
        <v>2980</v>
      </c>
      <c r="C61" s="0" t="s">
        <v>2981</v>
      </c>
      <c r="D61" s="0" t="s">
        <v>2984</v>
      </c>
      <c r="E61" s="0" t="s">
        <v>2985</v>
      </c>
      <c r="F61" s="0" t="s">
        <v>2867</v>
      </c>
      <c r="G61" s="0" t="s">
        <v>2986</v>
      </c>
    </row>
    <row customHeight="1" ht="11.25">
      <c r="A62" s="0" t="s">
        <v>16</v>
      </c>
      <c r="B62" s="0" t="s">
        <v>2980</v>
      </c>
      <c r="C62" s="0" t="s">
        <v>2981</v>
      </c>
      <c r="D62" s="0" t="s">
        <v>2987</v>
      </c>
      <c r="E62" s="0" t="s">
        <v>2988</v>
      </c>
      <c r="F62" s="0" t="s">
        <v>2867</v>
      </c>
      <c r="G62" s="0" t="s">
        <v>2989</v>
      </c>
    </row>
    <row customHeight="1" ht="11.25">
      <c r="A63" s="0" t="s">
        <v>16</v>
      </c>
      <c r="B63" s="0" t="s">
        <v>2980</v>
      </c>
      <c r="C63" s="0" t="s">
        <v>2981</v>
      </c>
      <c r="D63" s="0" t="s">
        <v>2980</v>
      </c>
      <c r="E63" s="0" t="s">
        <v>2981</v>
      </c>
      <c r="F63" s="0" t="s">
        <v>2864</v>
      </c>
      <c r="G63" s="0" t="s">
        <v>2990</v>
      </c>
    </row>
    <row customHeight="1" ht="11.25">
      <c r="A64" s="0" t="s">
        <v>16</v>
      </c>
      <c r="B64" s="0" t="s">
        <v>2980</v>
      </c>
      <c r="C64" s="0" t="s">
        <v>2981</v>
      </c>
      <c r="D64" s="0" t="s">
        <v>2991</v>
      </c>
      <c r="E64" s="0" t="s">
        <v>2992</v>
      </c>
      <c r="F64" s="0" t="s">
        <v>2867</v>
      </c>
      <c r="G64" s="0" t="s">
        <v>2993</v>
      </c>
    </row>
    <row customHeight="1" ht="11.25">
      <c r="A65" s="0" t="s">
        <v>16</v>
      </c>
      <c r="B65" s="0" t="s">
        <v>2980</v>
      </c>
      <c r="C65" s="0" t="s">
        <v>2981</v>
      </c>
      <c r="D65" s="0" t="s">
        <v>2994</v>
      </c>
      <c r="E65" s="0" t="s">
        <v>2995</v>
      </c>
      <c r="F65" s="0" t="s">
        <v>2867</v>
      </c>
      <c r="G65" s="0" t="s">
        <v>2996</v>
      </c>
    </row>
    <row customHeight="1" ht="11.25">
      <c r="A66" s="0" t="s">
        <v>16</v>
      </c>
      <c r="B66" s="0" t="s">
        <v>2980</v>
      </c>
      <c r="C66" s="0" t="s">
        <v>2981</v>
      </c>
      <c r="D66" s="0" t="s">
        <v>2997</v>
      </c>
      <c r="E66" s="0" t="s">
        <v>2998</v>
      </c>
      <c r="F66" s="0" t="s">
        <v>2867</v>
      </c>
      <c r="G66" s="0" t="s">
        <v>2999</v>
      </c>
    </row>
    <row customHeight="1" ht="11.25">
      <c r="A67" s="0" t="s">
        <v>16</v>
      </c>
      <c r="B67" s="0" t="s">
        <v>2980</v>
      </c>
      <c r="C67" s="0" t="s">
        <v>2981</v>
      </c>
      <c r="D67" s="0" t="s">
        <v>3000</v>
      </c>
      <c r="E67" s="0" t="s">
        <v>3001</v>
      </c>
      <c r="F67" s="0" t="s">
        <v>2867</v>
      </c>
      <c r="G67" s="0" t="s">
        <v>2022</v>
      </c>
    </row>
    <row customHeight="1" ht="11.25">
      <c r="A68" s="0" t="s">
        <v>16</v>
      </c>
      <c r="B68" s="0" t="s">
        <v>3002</v>
      </c>
      <c r="C68" s="0" t="s">
        <v>3003</v>
      </c>
      <c r="D68" s="0" t="s">
        <v>3004</v>
      </c>
      <c r="E68" s="0" t="s">
        <v>3005</v>
      </c>
      <c r="F68" s="0" t="s">
        <v>2896</v>
      </c>
      <c r="G68" s="0" t="s">
        <v>3006</v>
      </c>
    </row>
    <row customHeight="1" ht="11.25">
      <c r="A69" s="0" t="s">
        <v>16</v>
      </c>
      <c r="B69" s="0" t="s">
        <v>3002</v>
      </c>
      <c r="C69" s="0" t="s">
        <v>3003</v>
      </c>
      <c r="D69" s="0" t="s">
        <v>3007</v>
      </c>
      <c r="E69" s="0" t="s">
        <v>3008</v>
      </c>
      <c r="F69" s="0" t="s">
        <v>2870</v>
      </c>
      <c r="G69" s="0" t="s">
        <v>2225</v>
      </c>
    </row>
    <row customHeight="1" ht="11.25">
      <c r="A70" s="0" t="s">
        <v>16</v>
      </c>
      <c r="B70" s="0" t="s">
        <v>3002</v>
      </c>
      <c r="C70" s="0" t="s">
        <v>3003</v>
      </c>
      <c r="D70" s="0" t="s">
        <v>3009</v>
      </c>
      <c r="E70" s="0" t="s">
        <v>3010</v>
      </c>
      <c r="F70" s="0" t="s">
        <v>2896</v>
      </c>
      <c r="G70" s="0" t="s">
        <v>3011</v>
      </c>
    </row>
    <row customHeight="1" ht="11.25">
      <c r="A71" s="0" t="s">
        <v>16</v>
      </c>
      <c r="B71" s="0" t="s">
        <v>3002</v>
      </c>
      <c r="C71" s="0" t="s">
        <v>3003</v>
      </c>
      <c r="D71" s="0" t="s">
        <v>3012</v>
      </c>
      <c r="E71" s="0" t="s">
        <v>3013</v>
      </c>
      <c r="F71" s="0" t="s">
        <v>2867</v>
      </c>
      <c r="G71" s="0" t="s">
        <v>3014</v>
      </c>
    </row>
    <row customHeight="1" ht="11.25">
      <c r="A72" s="0" t="s">
        <v>16</v>
      </c>
      <c r="B72" s="0" t="s">
        <v>3002</v>
      </c>
      <c r="C72" s="0" t="s">
        <v>3003</v>
      </c>
      <c r="D72" s="0" t="s">
        <v>3015</v>
      </c>
      <c r="E72" s="0" t="s">
        <v>3016</v>
      </c>
      <c r="F72" s="0" t="s">
        <v>2867</v>
      </c>
      <c r="G72" s="0" t="s">
        <v>3017</v>
      </c>
    </row>
    <row customHeight="1" ht="11.25">
      <c r="A73" s="0" t="s">
        <v>16</v>
      </c>
      <c r="B73" s="0" t="s">
        <v>3002</v>
      </c>
      <c r="C73" s="0" t="s">
        <v>3003</v>
      </c>
      <c r="D73" s="0" t="s">
        <v>3018</v>
      </c>
      <c r="E73" s="0" t="s">
        <v>3019</v>
      </c>
      <c r="F73" s="0" t="s">
        <v>2867</v>
      </c>
      <c r="G73" s="0" t="s">
        <v>3020</v>
      </c>
    </row>
    <row customHeight="1" ht="11.25">
      <c r="A74" s="0" t="s">
        <v>16</v>
      </c>
      <c r="B74" s="0" t="s">
        <v>3002</v>
      </c>
      <c r="C74" s="0" t="s">
        <v>3003</v>
      </c>
      <c r="D74" s="0" t="s">
        <v>3021</v>
      </c>
      <c r="E74" s="0" t="s">
        <v>3022</v>
      </c>
      <c r="F74" s="0" t="s">
        <v>2867</v>
      </c>
      <c r="G74" s="0" t="s">
        <v>3023</v>
      </c>
    </row>
    <row customHeight="1" ht="11.25">
      <c r="A75" s="0" t="s">
        <v>16</v>
      </c>
      <c r="B75" s="0" t="s">
        <v>3002</v>
      </c>
      <c r="C75" s="0" t="s">
        <v>3003</v>
      </c>
      <c r="D75" s="0" t="s">
        <v>3002</v>
      </c>
      <c r="E75" s="0" t="s">
        <v>3003</v>
      </c>
      <c r="F75" s="0" t="s">
        <v>2864</v>
      </c>
      <c r="G75" s="0" t="s">
        <v>3024</v>
      </c>
    </row>
    <row customHeight="1" ht="11.25">
      <c r="A76" s="0" t="s">
        <v>16</v>
      </c>
      <c r="B76" s="0" t="s">
        <v>3002</v>
      </c>
      <c r="C76" s="0" t="s">
        <v>3003</v>
      </c>
      <c r="D76" s="0" t="s">
        <v>3025</v>
      </c>
      <c r="E76" s="0" t="s">
        <v>3026</v>
      </c>
      <c r="F76" s="0" t="s">
        <v>2867</v>
      </c>
      <c r="G76" s="0" t="s">
        <v>3027</v>
      </c>
    </row>
    <row customHeight="1" ht="11.25">
      <c r="A77" s="0" t="s">
        <v>16</v>
      </c>
      <c r="B77" s="0" t="s">
        <v>3002</v>
      </c>
      <c r="C77" s="0" t="s">
        <v>3003</v>
      </c>
      <c r="D77" s="0" t="s">
        <v>3028</v>
      </c>
      <c r="E77" s="0" t="s">
        <v>3029</v>
      </c>
      <c r="F77" s="0" t="s">
        <v>2867</v>
      </c>
      <c r="G77" s="0" t="s">
        <v>3030</v>
      </c>
    </row>
    <row customHeight="1" ht="11.25">
      <c r="A78" s="0" t="s">
        <v>16</v>
      </c>
      <c r="B78" s="0" t="s">
        <v>3002</v>
      </c>
      <c r="C78" s="0" t="s">
        <v>3003</v>
      </c>
      <c r="D78" s="0" t="s">
        <v>3031</v>
      </c>
      <c r="E78" s="0" t="s">
        <v>3032</v>
      </c>
      <c r="F78" s="0" t="s">
        <v>2867</v>
      </c>
      <c r="G78" s="0" t="s">
        <v>3033</v>
      </c>
    </row>
    <row customHeight="1" ht="11.25">
      <c r="A79" s="0" t="s">
        <v>16</v>
      </c>
      <c r="B79" s="0" t="s">
        <v>3002</v>
      </c>
      <c r="C79" s="0" t="s">
        <v>3003</v>
      </c>
      <c r="D79" s="0" t="s">
        <v>3034</v>
      </c>
      <c r="E79" s="0" t="s">
        <v>3035</v>
      </c>
      <c r="F79" s="0" t="s">
        <v>2867</v>
      </c>
      <c r="G79" s="0" t="s">
        <v>3036</v>
      </c>
    </row>
    <row customHeight="1" ht="11.25">
      <c r="A80" s="0" t="s">
        <v>16</v>
      </c>
      <c r="B80" s="0" t="s">
        <v>3002</v>
      </c>
      <c r="C80" s="0" t="s">
        <v>3003</v>
      </c>
      <c r="D80" s="0" t="s">
        <v>3037</v>
      </c>
      <c r="E80" s="0" t="s">
        <v>3038</v>
      </c>
      <c r="F80" s="0" t="s">
        <v>2867</v>
      </c>
      <c r="G80" s="0" t="s">
        <v>3039</v>
      </c>
    </row>
    <row customHeight="1" ht="11.25">
      <c r="A81" s="0" t="s">
        <v>16</v>
      </c>
      <c r="B81" s="0" t="s">
        <v>3002</v>
      </c>
      <c r="C81" s="0" t="s">
        <v>3003</v>
      </c>
      <c r="D81" s="0" t="s">
        <v>3040</v>
      </c>
      <c r="E81" s="0" t="s">
        <v>3041</v>
      </c>
      <c r="F81" s="0" t="s">
        <v>2867</v>
      </c>
      <c r="G81" s="0" t="s">
        <v>3042</v>
      </c>
    </row>
    <row customHeight="1" ht="11.25">
      <c r="A82" s="0" t="s">
        <v>16</v>
      </c>
      <c r="B82" s="0" t="s">
        <v>3002</v>
      </c>
      <c r="C82" s="0" t="s">
        <v>3003</v>
      </c>
      <c r="D82" s="0" t="s">
        <v>3043</v>
      </c>
      <c r="E82" s="0" t="s">
        <v>3044</v>
      </c>
      <c r="F82" s="0" t="s">
        <v>2867</v>
      </c>
      <c r="G82" s="0" t="s">
        <v>3045</v>
      </c>
    </row>
    <row customHeight="1" ht="11.25">
      <c r="A83" s="0" t="s">
        <v>16</v>
      </c>
      <c r="B83" s="0" t="s">
        <v>3002</v>
      </c>
      <c r="C83" s="0" t="s">
        <v>3003</v>
      </c>
      <c r="D83" s="0" t="s">
        <v>3046</v>
      </c>
      <c r="E83" s="0" t="s">
        <v>3047</v>
      </c>
      <c r="F83" s="0" t="s">
        <v>2867</v>
      </c>
      <c r="G83" s="0" t="s">
        <v>3048</v>
      </c>
    </row>
    <row customHeight="1" ht="11.25">
      <c r="A84" s="0" t="s">
        <v>16</v>
      </c>
      <c r="B84" s="0" t="s">
        <v>3049</v>
      </c>
      <c r="C84" s="0" t="s">
        <v>3050</v>
      </c>
      <c r="D84" s="0" t="s">
        <v>3051</v>
      </c>
      <c r="E84" s="0" t="s">
        <v>3052</v>
      </c>
      <c r="F84" s="0" t="s">
        <v>2867</v>
      </c>
      <c r="G84" s="0" t="s">
        <v>3053</v>
      </c>
    </row>
    <row customHeight="1" ht="11.25">
      <c r="A85" s="0" t="s">
        <v>16</v>
      </c>
      <c r="B85" s="0" t="s">
        <v>3049</v>
      </c>
      <c r="C85" s="0" t="s">
        <v>3050</v>
      </c>
      <c r="D85" s="0" t="s">
        <v>3054</v>
      </c>
      <c r="E85" s="0" t="s">
        <v>3055</v>
      </c>
      <c r="F85" s="0" t="s">
        <v>2867</v>
      </c>
      <c r="G85" s="0" t="s">
        <v>3056</v>
      </c>
    </row>
    <row customHeight="1" ht="11.25">
      <c r="A86" s="0" t="s">
        <v>16</v>
      </c>
      <c r="B86" s="0" t="s">
        <v>3049</v>
      </c>
      <c r="C86" s="0" t="s">
        <v>3050</v>
      </c>
      <c r="D86" s="0" t="s">
        <v>3057</v>
      </c>
      <c r="E86" s="0" t="s">
        <v>3058</v>
      </c>
      <c r="F86" s="0" t="s">
        <v>2867</v>
      </c>
      <c r="G86" s="0" t="s">
        <v>3059</v>
      </c>
    </row>
    <row customHeight="1" ht="11.25">
      <c r="A87" s="0" t="s">
        <v>16</v>
      </c>
      <c r="B87" s="0" t="s">
        <v>3049</v>
      </c>
      <c r="C87" s="0" t="s">
        <v>3050</v>
      </c>
      <c r="D87" s="0" t="s">
        <v>3060</v>
      </c>
      <c r="E87" s="0" t="s">
        <v>3061</v>
      </c>
      <c r="F87" s="0" t="s">
        <v>2867</v>
      </c>
      <c r="G87" s="0" t="s">
        <v>3062</v>
      </c>
    </row>
    <row customHeight="1" ht="11.25">
      <c r="A88" s="0" t="s">
        <v>16</v>
      </c>
      <c r="B88" s="0" t="s">
        <v>3049</v>
      </c>
      <c r="C88" s="0" t="s">
        <v>3050</v>
      </c>
      <c r="D88" s="0" t="s">
        <v>3063</v>
      </c>
      <c r="E88" s="0" t="s">
        <v>3064</v>
      </c>
      <c r="F88" s="0" t="s">
        <v>2867</v>
      </c>
      <c r="G88" s="0" t="s">
        <v>3065</v>
      </c>
    </row>
    <row customHeight="1" ht="11.25">
      <c r="A89" s="0" t="s">
        <v>16</v>
      </c>
      <c r="B89" s="0" t="s">
        <v>3049</v>
      </c>
      <c r="C89" s="0" t="s">
        <v>3050</v>
      </c>
      <c r="D89" s="0" t="s">
        <v>3049</v>
      </c>
      <c r="E89" s="0" t="s">
        <v>3050</v>
      </c>
      <c r="F89" s="0" t="s">
        <v>2864</v>
      </c>
      <c r="G89" s="0" t="s">
        <v>3066</v>
      </c>
    </row>
    <row customHeight="1" ht="11.25">
      <c r="A90" s="0" t="s">
        <v>16</v>
      </c>
      <c r="B90" s="0" t="s">
        <v>3049</v>
      </c>
      <c r="C90" s="0" t="s">
        <v>3050</v>
      </c>
      <c r="D90" s="0" t="s">
        <v>3067</v>
      </c>
      <c r="E90" s="0" t="s">
        <v>3068</v>
      </c>
      <c r="F90" s="0" t="s">
        <v>2867</v>
      </c>
      <c r="G90" s="0" t="s">
        <v>3069</v>
      </c>
    </row>
    <row customHeight="1" ht="11.25">
      <c r="A91" s="0" t="s">
        <v>16</v>
      </c>
      <c r="B91" s="0" t="s">
        <v>3049</v>
      </c>
      <c r="C91" s="0" t="s">
        <v>3050</v>
      </c>
      <c r="D91" s="0" t="s">
        <v>3070</v>
      </c>
      <c r="E91" s="0" t="s">
        <v>3071</v>
      </c>
      <c r="F91" s="0" t="s">
        <v>2867</v>
      </c>
      <c r="G91" s="0" t="s">
        <v>3072</v>
      </c>
    </row>
    <row customHeight="1" ht="11.25">
      <c r="A92" s="0" t="s">
        <v>16</v>
      </c>
      <c r="B92" s="0" t="s">
        <v>3049</v>
      </c>
      <c r="C92" s="0" t="s">
        <v>3050</v>
      </c>
      <c r="D92" s="0" t="s">
        <v>3073</v>
      </c>
      <c r="E92" s="0" t="s">
        <v>3074</v>
      </c>
      <c r="F92" s="0" t="s">
        <v>2867</v>
      </c>
      <c r="G92" s="0" t="s">
        <v>3075</v>
      </c>
    </row>
    <row customHeight="1" ht="11.25">
      <c r="A93" s="0" t="s">
        <v>16</v>
      </c>
      <c r="B93" s="0" t="s">
        <v>3049</v>
      </c>
      <c r="C93" s="0" t="s">
        <v>3050</v>
      </c>
      <c r="D93" s="0" t="s">
        <v>3076</v>
      </c>
      <c r="E93" s="0" t="s">
        <v>3077</v>
      </c>
      <c r="F93" s="0" t="s">
        <v>2867</v>
      </c>
      <c r="G93" s="0" t="s">
        <v>3078</v>
      </c>
    </row>
    <row customHeight="1" ht="11.25">
      <c r="A94" s="0" t="s">
        <v>16</v>
      </c>
      <c r="B94" s="0" t="s">
        <v>3049</v>
      </c>
      <c r="C94" s="0" t="s">
        <v>3050</v>
      </c>
      <c r="D94" s="0" t="s">
        <v>3079</v>
      </c>
      <c r="E94" s="0" t="s">
        <v>3080</v>
      </c>
      <c r="F94" s="0" t="s">
        <v>2867</v>
      </c>
      <c r="G94" s="0" t="s">
        <v>3081</v>
      </c>
    </row>
    <row customHeight="1" ht="11.25">
      <c r="A95" s="0" t="s">
        <v>16</v>
      </c>
      <c r="B95" s="0" t="s">
        <v>3082</v>
      </c>
      <c r="C95" s="0" t="s">
        <v>3083</v>
      </c>
      <c r="D95" s="0" t="s">
        <v>3084</v>
      </c>
      <c r="E95" s="0" t="s">
        <v>3085</v>
      </c>
      <c r="F95" s="0" t="s">
        <v>2870</v>
      </c>
      <c r="G95" s="0" t="s">
        <v>3086</v>
      </c>
    </row>
    <row customHeight="1" ht="11.25">
      <c r="A96" s="0" t="s">
        <v>16</v>
      </c>
      <c r="B96" s="0" t="s">
        <v>3082</v>
      </c>
      <c r="C96" s="0" t="s">
        <v>3083</v>
      </c>
      <c r="D96" s="0" t="s">
        <v>3087</v>
      </c>
      <c r="E96" s="0" t="s">
        <v>3088</v>
      </c>
      <c r="F96" s="0" t="s">
        <v>2867</v>
      </c>
      <c r="G96" s="0" t="s">
        <v>3089</v>
      </c>
    </row>
    <row customHeight="1" ht="11.25">
      <c r="A97" s="0" t="s">
        <v>16</v>
      </c>
      <c r="B97" s="0" t="s">
        <v>3082</v>
      </c>
      <c r="C97" s="0" t="s">
        <v>3083</v>
      </c>
      <c r="D97" s="0" t="s">
        <v>2952</v>
      </c>
      <c r="E97" s="0" t="s">
        <v>3090</v>
      </c>
      <c r="F97" s="0" t="s">
        <v>2867</v>
      </c>
      <c r="G97" s="0" t="s">
        <v>3091</v>
      </c>
    </row>
    <row customHeight="1" ht="11.25">
      <c r="A98" s="0" t="s">
        <v>16</v>
      </c>
      <c r="B98" s="0" t="s">
        <v>3082</v>
      </c>
      <c r="C98" s="0" t="s">
        <v>3083</v>
      </c>
      <c r="D98" s="0" t="s">
        <v>3092</v>
      </c>
      <c r="E98" s="0" t="s">
        <v>3093</v>
      </c>
      <c r="F98" s="0" t="s">
        <v>2867</v>
      </c>
      <c r="G98" s="0" t="s">
        <v>3094</v>
      </c>
    </row>
    <row customHeight="1" ht="11.25">
      <c r="A99" s="0" t="s">
        <v>16</v>
      </c>
      <c r="B99" s="0" t="s">
        <v>3082</v>
      </c>
      <c r="C99" s="0" t="s">
        <v>3083</v>
      </c>
      <c r="D99" s="0" t="s">
        <v>3095</v>
      </c>
      <c r="E99" s="0" t="s">
        <v>3096</v>
      </c>
      <c r="F99" s="0" t="s">
        <v>2867</v>
      </c>
      <c r="G99" s="0" t="s">
        <v>3097</v>
      </c>
    </row>
    <row customHeight="1" ht="11.25">
      <c r="A100" s="0" t="s">
        <v>16</v>
      </c>
      <c r="B100" s="0" t="s">
        <v>3082</v>
      </c>
      <c r="C100" s="0" t="s">
        <v>3083</v>
      </c>
      <c r="D100" s="0" t="s">
        <v>3098</v>
      </c>
      <c r="E100" s="0" t="s">
        <v>3099</v>
      </c>
      <c r="F100" s="0" t="s">
        <v>2867</v>
      </c>
      <c r="G100" s="0" t="s">
        <v>3100</v>
      </c>
    </row>
    <row customHeight="1" ht="11.25">
      <c r="A101" s="0" t="s">
        <v>16</v>
      </c>
      <c r="B101" s="0" t="s">
        <v>3082</v>
      </c>
      <c r="C101" s="0" t="s">
        <v>3083</v>
      </c>
      <c r="D101" s="0" t="s">
        <v>3101</v>
      </c>
      <c r="E101" s="0" t="s">
        <v>3102</v>
      </c>
      <c r="F101" s="0" t="s">
        <v>2867</v>
      </c>
      <c r="G101" s="0" t="s">
        <v>3103</v>
      </c>
    </row>
    <row customHeight="1" ht="11.25">
      <c r="A102" s="0" t="s">
        <v>16</v>
      </c>
      <c r="B102" s="0" t="s">
        <v>3082</v>
      </c>
      <c r="C102" s="0" t="s">
        <v>3083</v>
      </c>
      <c r="D102" s="0" t="s">
        <v>3104</v>
      </c>
      <c r="E102" s="0" t="s">
        <v>3105</v>
      </c>
      <c r="F102" s="0" t="s">
        <v>2867</v>
      </c>
      <c r="G102" s="0" t="s">
        <v>3106</v>
      </c>
    </row>
    <row customHeight="1" ht="11.25">
      <c r="A103" s="0" t="s">
        <v>16</v>
      </c>
      <c r="B103" s="0" t="s">
        <v>3082</v>
      </c>
      <c r="C103" s="0" t="s">
        <v>3083</v>
      </c>
      <c r="D103" s="0" t="s">
        <v>3082</v>
      </c>
      <c r="E103" s="0" t="s">
        <v>3083</v>
      </c>
      <c r="F103" s="0" t="s">
        <v>2864</v>
      </c>
      <c r="G103" s="0" t="s">
        <v>3107</v>
      </c>
    </row>
    <row customHeight="1" ht="11.25">
      <c r="A104" s="0" t="s">
        <v>16</v>
      </c>
      <c r="B104" s="0" t="s">
        <v>3082</v>
      </c>
      <c r="C104" s="0" t="s">
        <v>3083</v>
      </c>
      <c r="D104" s="0" t="s">
        <v>3108</v>
      </c>
      <c r="E104" s="0" t="s">
        <v>3109</v>
      </c>
      <c r="F104" s="0" t="s">
        <v>2867</v>
      </c>
      <c r="G104" s="0" t="s">
        <v>3110</v>
      </c>
    </row>
    <row customHeight="1" ht="11.25">
      <c r="A105" s="0" t="s">
        <v>16</v>
      </c>
      <c r="B105" s="0" t="s">
        <v>3082</v>
      </c>
      <c r="C105" s="0" t="s">
        <v>3083</v>
      </c>
      <c r="D105" s="0" t="s">
        <v>3111</v>
      </c>
      <c r="E105" s="0" t="s">
        <v>3112</v>
      </c>
      <c r="F105" s="0" t="s">
        <v>2867</v>
      </c>
      <c r="G105" s="0" t="s">
        <v>3113</v>
      </c>
    </row>
    <row customHeight="1" ht="11.25">
      <c r="A106" s="0" t="s">
        <v>16</v>
      </c>
      <c r="B106" s="0" t="s">
        <v>3082</v>
      </c>
      <c r="C106" s="0" t="s">
        <v>3083</v>
      </c>
      <c r="D106" s="0" t="s">
        <v>3114</v>
      </c>
      <c r="E106" s="0" t="s">
        <v>3115</v>
      </c>
      <c r="F106" s="0" t="s">
        <v>2867</v>
      </c>
      <c r="G106" s="0" t="s">
        <v>3116</v>
      </c>
    </row>
    <row customHeight="1" ht="11.25">
      <c r="A107" s="0" t="s">
        <v>16</v>
      </c>
      <c r="B107" s="0" t="s">
        <v>3082</v>
      </c>
      <c r="C107" s="0" t="s">
        <v>3083</v>
      </c>
      <c r="D107" s="0" t="s">
        <v>3117</v>
      </c>
      <c r="E107" s="0" t="s">
        <v>3118</v>
      </c>
      <c r="F107" s="0" t="s">
        <v>2867</v>
      </c>
      <c r="G107" s="0" t="s">
        <v>3119</v>
      </c>
    </row>
    <row customHeight="1" ht="11.25">
      <c r="A108" s="0" t="s">
        <v>16</v>
      </c>
      <c r="B108" s="0" t="s">
        <v>3082</v>
      </c>
      <c r="C108" s="0" t="s">
        <v>3083</v>
      </c>
      <c r="D108" s="0" t="s">
        <v>3120</v>
      </c>
      <c r="E108" s="0" t="s">
        <v>3121</v>
      </c>
      <c r="F108" s="0" t="s">
        <v>2867</v>
      </c>
      <c r="G108" s="0" t="s">
        <v>3122</v>
      </c>
    </row>
    <row customHeight="1" ht="11.25">
      <c r="A109" s="0" t="s">
        <v>16</v>
      </c>
      <c r="B109" s="0" t="s">
        <v>3123</v>
      </c>
      <c r="C109" s="0" t="s">
        <v>3124</v>
      </c>
      <c r="D109" s="0" t="s">
        <v>3125</v>
      </c>
      <c r="E109" s="0" t="s">
        <v>3126</v>
      </c>
      <c r="F109" s="0" t="s">
        <v>2870</v>
      </c>
      <c r="G109" s="0" t="s">
        <v>3127</v>
      </c>
    </row>
    <row customHeight="1" ht="11.25">
      <c r="A110" s="0" t="s">
        <v>16</v>
      </c>
      <c r="B110" s="0" t="s">
        <v>3123</v>
      </c>
      <c r="C110" s="0" t="s">
        <v>3124</v>
      </c>
      <c r="D110" s="0" t="s">
        <v>3128</v>
      </c>
      <c r="E110" s="0" t="s">
        <v>3129</v>
      </c>
      <c r="F110" s="0" t="s">
        <v>2870</v>
      </c>
      <c r="G110" s="0" t="s">
        <v>3130</v>
      </c>
    </row>
    <row customHeight="1" ht="11.25">
      <c r="A111" s="0" t="s">
        <v>16</v>
      </c>
      <c r="B111" s="0" t="s">
        <v>3123</v>
      </c>
      <c r="C111" s="0" t="s">
        <v>3124</v>
      </c>
      <c r="D111" s="0" t="s">
        <v>3131</v>
      </c>
      <c r="E111" s="0" t="s">
        <v>3132</v>
      </c>
      <c r="F111" s="0" t="s">
        <v>2867</v>
      </c>
      <c r="G111" s="0" t="s">
        <v>3133</v>
      </c>
    </row>
    <row customHeight="1" ht="11.25">
      <c r="A112" s="0" t="s">
        <v>16</v>
      </c>
      <c r="B112" s="0" t="s">
        <v>3123</v>
      </c>
      <c r="C112" s="0" t="s">
        <v>3124</v>
      </c>
      <c r="D112" s="0" t="s">
        <v>3134</v>
      </c>
      <c r="E112" s="0" t="s">
        <v>3135</v>
      </c>
      <c r="F112" s="0" t="s">
        <v>2867</v>
      </c>
      <c r="G112" s="0" t="s">
        <v>3136</v>
      </c>
    </row>
    <row customHeight="1" ht="11.25">
      <c r="A113" s="0" t="s">
        <v>16</v>
      </c>
      <c r="B113" s="0" t="s">
        <v>3123</v>
      </c>
      <c r="C113" s="0" t="s">
        <v>3124</v>
      </c>
      <c r="D113" s="0" t="s">
        <v>3137</v>
      </c>
      <c r="E113" s="0" t="s">
        <v>3138</v>
      </c>
      <c r="F113" s="0" t="s">
        <v>2867</v>
      </c>
      <c r="G113" s="0" t="s">
        <v>3139</v>
      </c>
    </row>
    <row customHeight="1" ht="11.25">
      <c r="A114" s="0" t="s">
        <v>16</v>
      </c>
      <c r="B114" s="0" t="s">
        <v>3123</v>
      </c>
      <c r="C114" s="0" t="s">
        <v>3124</v>
      </c>
      <c r="D114" s="0" t="s">
        <v>3140</v>
      </c>
      <c r="E114" s="0" t="s">
        <v>3141</v>
      </c>
      <c r="F114" s="0" t="s">
        <v>2867</v>
      </c>
      <c r="G114" s="0" t="s">
        <v>3142</v>
      </c>
    </row>
    <row customHeight="1" ht="11.25">
      <c r="A115" s="0" t="s">
        <v>16</v>
      </c>
      <c r="B115" s="0" t="s">
        <v>3123</v>
      </c>
      <c r="C115" s="0" t="s">
        <v>3124</v>
      </c>
      <c r="D115" s="0" t="s">
        <v>3143</v>
      </c>
      <c r="E115" s="0" t="s">
        <v>3144</v>
      </c>
      <c r="F115" s="0" t="s">
        <v>2867</v>
      </c>
      <c r="G115" s="0" t="s">
        <v>3145</v>
      </c>
    </row>
    <row customHeight="1" ht="11.25">
      <c r="A116" s="0" t="s">
        <v>16</v>
      </c>
      <c r="B116" s="0" t="s">
        <v>3123</v>
      </c>
      <c r="C116" s="0" t="s">
        <v>3124</v>
      </c>
      <c r="D116" s="0" t="s">
        <v>3146</v>
      </c>
      <c r="E116" s="0" t="s">
        <v>3147</v>
      </c>
      <c r="F116" s="0" t="s">
        <v>2867</v>
      </c>
      <c r="G116" s="0" t="s">
        <v>3148</v>
      </c>
    </row>
    <row customHeight="1" ht="11.25">
      <c r="A117" s="0" t="s">
        <v>16</v>
      </c>
      <c r="B117" s="0" t="s">
        <v>3123</v>
      </c>
      <c r="C117" s="0" t="s">
        <v>3124</v>
      </c>
      <c r="D117" s="0" t="s">
        <v>3149</v>
      </c>
      <c r="E117" s="0" t="s">
        <v>3150</v>
      </c>
      <c r="F117" s="0" t="s">
        <v>2867</v>
      </c>
      <c r="G117" s="0" t="s">
        <v>3151</v>
      </c>
    </row>
    <row customHeight="1" ht="11.25">
      <c r="A118" s="0" t="s">
        <v>16</v>
      </c>
      <c r="B118" s="0" t="s">
        <v>3123</v>
      </c>
      <c r="C118" s="0" t="s">
        <v>3124</v>
      </c>
      <c r="D118" s="0" t="s">
        <v>3123</v>
      </c>
      <c r="E118" s="0" t="s">
        <v>3124</v>
      </c>
      <c r="F118" s="0" t="s">
        <v>2864</v>
      </c>
      <c r="G118" s="0" t="s">
        <v>3152</v>
      </c>
    </row>
    <row customHeight="1" ht="11.25">
      <c r="A119" s="0" t="s">
        <v>16</v>
      </c>
      <c r="B119" s="0" t="s">
        <v>3123</v>
      </c>
      <c r="C119" s="0" t="s">
        <v>3124</v>
      </c>
      <c r="D119" s="0" t="s">
        <v>3153</v>
      </c>
      <c r="E119" s="0" t="s">
        <v>3154</v>
      </c>
      <c r="F119" s="0" t="s">
        <v>2867</v>
      </c>
      <c r="G119" s="0" t="s">
        <v>3155</v>
      </c>
    </row>
    <row customHeight="1" ht="11.25">
      <c r="A120" s="0" t="s">
        <v>16</v>
      </c>
      <c r="B120" s="0" t="s">
        <v>3123</v>
      </c>
      <c r="C120" s="0" t="s">
        <v>3124</v>
      </c>
      <c r="D120" s="0" t="s">
        <v>3156</v>
      </c>
      <c r="E120" s="0" t="s">
        <v>3157</v>
      </c>
      <c r="F120" s="0" t="s">
        <v>2867</v>
      </c>
      <c r="G120" s="0" t="s">
        <v>3158</v>
      </c>
    </row>
    <row customHeight="1" ht="11.25">
      <c r="A121" s="0" t="s">
        <v>16</v>
      </c>
      <c r="B121" s="0" t="s">
        <v>3123</v>
      </c>
      <c r="C121" s="0" t="s">
        <v>3124</v>
      </c>
      <c r="D121" s="0" t="s">
        <v>3159</v>
      </c>
      <c r="E121" s="0" t="s">
        <v>3160</v>
      </c>
      <c r="F121" s="0" t="s">
        <v>2867</v>
      </c>
      <c r="G121" s="0" t="s">
        <v>3161</v>
      </c>
    </row>
    <row customHeight="1" ht="11.25">
      <c r="A122" s="0" t="s">
        <v>16</v>
      </c>
      <c r="B122" s="0" t="s">
        <v>3123</v>
      </c>
      <c r="C122" s="0" t="s">
        <v>3124</v>
      </c>
      <c r="D122" s="0" t="s">
        <v>3162</v>
      </c>
      <c r="E122" s="0" t="s">
        <v>3163</v>
      </c>
      <c r="F122" s="0" t="s">
        <v>2867</v>
      </c>
      <c r="G122" s="0" t="s">
        <v>3164</v>
      </c>
    </row>
    <row customHeight="1" ht="11.25">
      <c r="A123" s="0" t="s">
        <v>16</v>
      </c>
      <c r="B123" s="0" t="s">
        <v>3123</v>
      </c>
      <c r="C123" s="0" t="s">
        <v>3124</v>
      </c>
      <c r="D123" s="0" t="s">
        <v>3165</v>
      </c>
      <c r="E123" s="0" t="s">
        <v>3166</v>
      </c>
      <c r="F123" s="0" t="s">
        <v>2867</v>
      </c>
      <c r="G123" s="0" t="s">
        <v>3167</v>
      </c>
    </row>
    <row customHeight="1" ht="11.25">
      <c r="A124" s="0" t="s">
        <v>16</v>
      </c>
      <c r="B124" s="0" t="s">
        <v>3123</v>
      </c>
      <c r="C124" s="0" t="s">
        <v>3124</v>
      </c>
      <c r="D124" s="0" t="s">
        <v>3168</v>
      </c>
      <c r="E124" s="0" t="s">
        <v>3169</v>
      </c>
      <c r="F124" s="0" t="s">
        <v>2867</v>
      </c>
      <c r="G124" s="0" t="s">
        <v>3170</v>
      </c>
    </row>
    <row customHeight="1" ht="11.25">
      <c r="A125" s="0" t="s">
        <v>16</v>
      </c>
      <c r="B125" s="0" t="s">
        <v>3123</v>
      </c>
      <c r="C125" s="0" t="s">
        <v>3124</v>
      </c>
      <c r="D125" s="0" t="s">
        <v>2978</v>
      </c>
      <c r="E125" s="0" t="s">
        <v>3171</v>
      </c>
      <c r="F125" s="0" t="s">
        <v>2867</v>
      </c>
      <c r="G125" s="0" t="s">
        <v>3172</v>
      </c>
    </row>
    <row customHeight="1" ht="11.25">
      <c r="A126" s="0" t="s">
        <v>16</v>
      </c>
      <c r="B126" s="0" t="s">
        <v>3173</v>
      </c>
      <c r="C126" s="0" t="s">
        <v>3174</v>
      </c>
      <c r="D126" s="0" t="s">
        <v>2956</v>
      </c>
      <c r="E126" s="0" t="s">
        <v>3175</v>
      </c>
      <c r="F126" s="0" t="s">
        <v>2867</v>
      </c>
      <c r="G126" s="0" t="s">
        <v>3176</v>
      </c>
    </row>
    <row customHeight="1" ht="11.25">
      <c r="A127" s="0" t="s">
        <v>16</v>
      </c>
      <c r="B127" s="0" t="s">
        <v>3173</v>
      </c>
      <c r="C127" s="0" t="s">
        <v>3174</v>
      </c>
      <c r="D127" s="0" t="s">
        <v>3173</v>
      </c>
      <c r="E127" s="0" t="s">
        <v>3174</v>
      </c>
      <c r="F127" s="0" t="s">
        <v>2864</v>
      </c>
      <c r="G127" s="0" t="s">
        <v>3177</v>
      </c>
    </row>
    <row customHeight="1" ht="11.25">
      <c r="A128" s="0" t="s">
        <v>16</v>
      </c>
      <c r="B128" s="0" t="s">
        <v>3173</v>
      </c>
      <c r="C128" s="0" t="s">
        <v>3174</v>
      </c>
      <c r="D128" s="0" t="s">
        <v>3178</v>
      </c>
      <c r="E128" s="0" t="s">
        <v>3179</v>
      </c>
      <c r="F128" s="0" t="s">
        <v>2867</v>
      </c>
      <c r="G128" s="0" t="s">
        <v>3180</v>
      </c>
    </row>
    <row customHeight="1" ht="11.25">
      <c r="A129" s="0" t="s">
        <v>16</v>
      </c>
      <c r="B129" s="0" t="s">
        <v>3173</v>
      </c>
      <c r="C129" s="0" t="s">
        <v>3174</v>
      </c>
      <c r="D129" s="0" t="s">
        <v>3181</v>
      </c>
      <c r="E129" s="0" t="s">
        <v>3182</v>
      </c>
      <c r="F129" s="0" t="s">
        <v>2867</v>
      </c>
      <c r="G129" s="0" t="s">
        <v>3183</v>
      </c>
    </row>
    <row customHeight="1" ht="11.25">
      <c r="A130" s="0" t="s">
        <v>16</v>
      </c>
      <c r="B130" s="0" t="s">
        <v>3173</v>
      </c>
      <c r="C130" s="0" t="s">
        <v>3174</v>
      </c>
      <c r="D130" s="0" t="s">
        <v>3184</v>
      </c>
      <c r="E130" s="0" t="s">
        <v>3185</v>
      </c>
      <c r="F130" s="0" t="s">
        <v>2867</v>
      </c>
      <c r="G130" s="0" t="s">
        <v>3186</v>
      </c>
    </row>
    <row customHeight="1" ht="11.25">
      <c r="A131" s="0" t="s">
        <v>16</v>
      </c>
      <c r="B131" s="0" t="s">
        <v>3173</v>
      </c>
      <c r="C131" s="0" t="s">
        <v>3174</v>
      </c>
      <c r="D131" s="0" t="s">
        <v>3187</v>
      </c>
      <c r="E131" s="0" t="s">
        <v>3188</v>
      </c>
      <c r="F131" s="0" t="s">
        <v>2867</v>
      </c>
      <c r="G131" s="0" t="s">
        <v>3189</v>
      </c>
    </row>
    <row customHeight="1" ht="11.25">
      <c r="A132" s="0" t="s">
        <v>16</v>
      </c>
      <c r="B132" s="0" t="s">
        <v>3190</v>
      </c>
      <c r="C132" s="0" t="s">
        <v>3191</v>
      </c>
      <c r="D132" s="0" t="s">
        <v>3192</v>
      </c>
      <c r="E132" s="0" t="s">
        <v>3193</v>
      </c>
      <c r="F132" s="0" t="s">
        <v>2870</v>
      </c>
      <c r="G132" s="0" t="s">
        <v>3194</v>
      </c>
    </row>
    <row customHeight="1" ht="11.25">
      <c r="A133" s="0" t="s">
        <v>16</v>
      </c>
      <c r="B133" s="0" t="s">
        <v>3190</v>
      </c>
      <c r="C133" s="0" t="s">
        <v>3191</v>
      </c>
      <c r="D133" s="0" t="s">
        <v>3195</v>
      </c>
      <c r="E133" s="0" t="s">
        <v>3196</v>
      </c>
      <c r="F133" s="0" t="s">
        <v>2867</v>
      </c>
      <c r="G133" s="0" t="s">
        <v>3197</v>
      </c>
    </row>
    <row customHeight="1" ht="11.25">
      <c r="A134" s="0" t="s">
        <v>16</v>
      </c>
      <c r="B134" s="0" t="s">
        <v>3190</v>
      </c>
      <c r="C134" s="0" t="s">
        <v>3191</v>
      </c>
      <c r="D134" s="0" t="s">
        <v>3198</v>
      </c>
      <c r="E134" s="0" t="s">
        <v>3199</v>
      </c>
      <c r="F134" s="0" t="s">
        <v>2867</v>
      </c>
      <c r="G134" s="0" t="s">
        <v>3200</v>
      </c>
    </row>
    <row customHeight="1" ht="11.25">
      <c r="A135" s="0" t="s">
        <v>16</v>
      </c>
      <c r="B135" s="0" t="s">
        <v>3190</v>
      </c>
      <c r="C135" s="0" t="s">
        <v>3191</v>
      </c>
      <c r="D135" s="0" t="s">
        <v>3201</v>
      </c>
      <c r="E135" s="0" t="s">
        <v>3202</v>
      </c>
      <c r="F135" s="0" t="s">
        <v>2867</v>
      </c>
      <c r="G135" s="0" t="s">
        <v>3203</v>
      </c>
    </row>
    <row customHeight="1" ht="11.25">
      <c r="A136" s="0" t="s">
        <v>16</v>
      </c>
      <c r="B136" s="0" t="s">
        <v>3190</v>
      </c>
      <c r="C136" s="0" t="s">
        <v>3191</v>
      </c>
      <c r="D136" s="0" t="s">
        <v>3190</v>
      </c>
      <c r="E136" s="0" t="s">
        <v>3191</v>
      </c>
      <c r="F136" s="0" t="s">
        <v>2864</v>
      </c>
      <c r="G136" s="0" t="s">
        <v>3204</v>
      </c>
    </row>
    <row customHeight="1" ht="11.25">
      <c r="A137" s="0" t="s">
        <v>16</v>
      </c>
      <c r="B137" s="0" t="s">
        <v>3190</v>
      </c>
      <c r="C137" s="0" t="s">
        <v>3191</v>
      </c>
      <c r="D137" s="0" t="s">
        <v>3205</v>
      </c>
      <c r="E137" s="0" t="s">
        <v>3206</v>
      </c>
      <c r="F137" s="0" t="s">
        <v>2867</v>
      </c>
      <c r="G137" s="0" t="s">
        <v>3207</v>
      </c>
    </row>
    <row customHeight="1" ht="11.25">
      <c r="A138" s="0" t="s">
        <v>16</v>
      </c>
      <c r="B138" s="0" t="s">
        <v>3190</v>
      </c>
      <c r="C138" s="0" t="s">
        <v>3191</v>
      </c>
      <c r="D138" s="0" t="s">
        <v>3208</v>
      </c>
      <c r="E138" s="0" t="s">
        <v>3209</v>
      </c>
      <c r="F138" s="0" t="s">
        <v>2867</v>
      </c>
      <c r="G138" s="0" t="s">
        <v>3210</v>
      </c>
    </row>
    <row customHeight="1" ht="11.25">
      <c r="A139" s="0" t="s">
        <v>16</v>
      </c>
      <c r="B139" s="0" t="s">
        <v>3211</v>
      </c>
      <c r="C139" s="0" t="s">
        <v>3212</v>
      </c>
      <c r="D139" s="0" t="s">
        <v>3213</v>
      </c>
      <c r="E139" s="0" t="s">
        <v>3214</v>
      </c>
      <c r="F139" s="0" t="s">
        <v>2870</v>
      </c>
      <c r="G139" s="0" t="s">
        <v>3215</v>
      </c>
    </row>
    <row customHeight="1" ht="11.25">
      <c r="A140" s="0" t="s">
        <v>16</v>
      </c>
      <c r="B140" s="0" t="s">
        <v>3211</v>
      </c>
      <c r="C140" s="0" t="s">
        <v>3212</v>
      </c>
      <c r="D140" s="0" t="s">
        <v>3216</v>
      </c>
      <c r="E140" s="0" t="s">
        <v>3217</v>
      </c>
      <c r="F140" s="0" t="s">
        <v>2867</v>
      </c>
      <c r="G140" s="0" t="s">
        <v>3218</v>
      </c>
    </row>
    <row customHeight="1" ht="11.25">
      <c r="A141" s="0" t="s">
        <v>16</v>
      </c>
      <c r="B141" s="0" t="s">
        <v>3211</v>
      </c>
      <c r="C141" s="0" t="s">
        <v>3212</v>
      </c>
      <c r="D141" s="0" t="s">
        <v>3219</v>
      </c>
      <c r="E141" s="0" t="s">
        <v>3220</v>
      </c>
      <c r="F141" s="0" t="s">
        <v>2867</v>
      </c>
      <c r="G141" s="0" t="s">
        <v>3221</v>
      </c>
    </row>
    <row customHeight="1" ht="11.25">
      <c r="A142" s="0" t="s">
        <v>16</v>
      </c>
      <c r="B142" s="0" t="s">
        <v>3211</v>
      </c>
      <c r="C142" s="0" t="s">
        <v>3212</v>
      </c>
      <c r="D142" s="0" t="s">
        <v>3222</v>
      </c>
      <c r="E142" s="0" t="s">
        <v>3223</v>
      </c>
      <c r="F142" s="0" t="s">
        <v>2867</v>
      </c>
      <c r="G142" s="0" t="s">
        <v>3224</v>
      </c>
    </row>
    <row customHeight="1" ht="11.25">
      <c r="A143" s="0" t="s">
        <v>16</v>
      </c>
      <c r="B143" s="0" t="s">
        <v>3211</v>
      </c>
      <c r="C143" s="0" t="s">
        <v>3212</v>
      </c>
      <c r="D143" s="0" t="s">
        <v>3225</v>
      </c>
      <c r="E143" s="0" t="s">
        <v>3226</v>
      </c>
      <c r="F143" s="0" t="s">
        <v>2867</v>
      </c>
      <c r="G143" s="0" t="s">
        <v>3227</v>
      </c>
    </row>
    <row customHeight="1" ht="11.25">
      <c r="A144" s="0" t="s">
        <v>16</v>
      </c>
      <c r="B144" s="0" t="s">
        <v>3211</v>
      </c>
      <c r="C144" s="0" t="s">
        <v>3212</v>
      </c>
      <c r="D144" s="0" t="s">
        <v>3228</v>
      </c>
      <c r="E144" s="0" t="s">
        <v>3229</v>
      </c>
      <c r="F144" s="0" t="s">
        <v>2867</v>
      </c>
      <c r="G144" s="0" t="s">
        <v>3230</v>
      </c>
    </row>
    <row customHeight="1" ht="11.25">
      <c r="A145" s="0" t="s">
        <v>16</v>
      </c>
      <c r="B145" s="0" t="s">
        <v>3211</v>
      </c>
      <c r="C145" s="0" t="s">
        <v>3212</v>
      </c>
      <c r="D145" s="0" t="s">
        <v>3231</v>
      </c>
      <c r="E145" s="0" t="s">
        <v>3232</v>
      </c>
      <c r="F145" s="0" t="s">
        <v>2867</v>
      </c>
      <c r="G145" s="0" t="s">
        <v>3233</v>
      </c>
    </row>
    <row customHeight="1" ht="11.25">
      <c r="A146" s="0" t="s">
        <v>16</v>
      </c>
      <c r="B146" s="0" t="s">
        <v>3211</v>
      </c>
      <c r="C146" s="0" t="s">
        <v>3212</v>
      </c>
      <c r="D146" s="0" t="s">
        <v>3234</v>
      </c>
      <c r="E146" s="0" t="s">
        <v>3235</v>
      </c>
      <c r="F146" s="0" t="s">
        <v>2867</v>
      </c>
      <c r="G146" s="0" t="s">
        <v>3236</v>
      </c>
    </row>
    <row customHeight="1" ht="11.25">
      <c r="A147" s="0" t="s">
        <v>16</v>
      </c>
      <c r="B147" s="0" t="s">
        <v>3211</v>
      </c>
      <c r="C147" s="0" t="s">
        <v>3212</v>
      </c>
      <c r="D147" s="0" t="s">
        <v>3237</v>
      </c>
      <c r="E147" s="0" t="s">
        <v>3238</v>
      </c>
      <c r="F147" s="0" t="s">
        <v>2867</v>
      </c>
      <c r="G147" s="0" t="s">
        <v>3239</v>
      </c>
    </row>
    <row customHeight="1" ht="11.25">
      <c r="A148" s="0" t="s">
        <v>16</v>
      </c>
      <c r="B148" s="0" t="s">
        <v>3211</v>
      </c>
      <c r="C148" s="0" t="s">
        <v>3212</v>
      </c>
      <c r="D148" s="0" t="s">
        <v>3211</v>
      </c>
      <c r="E148" s="0" t="s">
        <v>3212</v>
      </c>
      <c r="F148" s="0" t="s">
        <v>2864</v>
      </c>
      <c r="G148" s="0" t="s">
        <v>3240</v>
      </c>
    </row>
    <row customHeight="1" ht="11.25">
      <c r="A149" s="0" t="s">
        <v>16</v>
      </c>
      <c r="B149" s="0" t="s">
        <v>3211</v>
      </c>
      <c r="C149" s="0" t="s">
        <v>3212</v>
      </c>
      <c r="D149" s="0" t="s">
        <v>3241</v>
      </c>
      <c r="E149" s="0" t="s">
        <v>3242</v>
      </c>
      <c r="F149" s="0" t="s">
        <v>2867</v>
      </c>
      <c r="G149" s="0" t="s">
        <v>3243</v>
      </c>
    </row>
    <row customHeight="1" ht="11.25">
      <c r="A150" s="0" t="s">
        <v>16</v>
      </c>
      <c r="B150" s="0" t="s">
        <v>3211</v>
      </c>
      <c r="C150" s="0" t="s">
        <v>3212</v>
      </c>
      <c r="D150" s="0" t="s">
        <v>3244</v>
      </c>
      <c r="E150" s="0" t="s">
        <v>3245</v>
      </c>
      <c r="F150" s="0" t="s">
        <v>2867</v>
      </c>
      <c r="G150" s="0" t="s">
        <v>3246</v>
      </c>
    </row>
    <row customHeight="1" ht="11.25">
      <c r="A151" s="0" t="s">
        <v>16</v>
      </c>
      <c r="B151" s="0" t="s">
        <v>3211</v>
      </c>
      <c r="C151" s="0" t="s">
        <v>3212</v>
      </c>
      <c r="D151" s="0" t="s">
        <v>3247</v>
      </c>
      <c r="E151" s="0" t="s">
        <v>3248</v>
      </c>
      <c r="F151" s="0" t="s">
        <v>2867</v>
      </c>
      <c r="G151" s="0" t="s">
        <v>3249</v>
      </c>
    </row>
    <row customHeight="1" ht="11.25">
      <c r="A152" s="0" t="s">
        <v>16</v>
      </c>
      <c r="B152" s="0" t="s">
        <v>3211</v>
      </c>
      <c r="C152" s="0" t="s">
        <v>3212</v>
      </c>
      <c r="D152" s="0" t="s">
        <v>3250</v>
      </c>
      <c r="E152" s="0" t="s">
        <v>3251</v>
      </c>
      <c r="F152" s="0" t="s">
        <v>2867</v>
      </c>
      <c r="G152" s="0" t="s">
        <v>3252</v>
      </c>
    </row>
    <row customHeight="1" ht="11.25">
      <c r="A153" s="0" t="s">
        <v>16</v>
      </c>
      <c r="B153" s="0" t="s">
        <v>3211</v>
      </c>
      <c r="C153" s="0" t="s">
        <v>3212</v>
      </c>
      <c r="D153" s="0" t="s">
        <v>3253</v>
      </c>
      <c r="E153" s="0" t="s">
        <v>3254</v>
      </c>
      <c r="F153" s="0" t="s">
        <v>2867</v>
      </c>
      <c r="G153" s="0" t="s">
        <v>3255</v>
      </c>
    </row>
    <row customHeight="1" ht="11.25">
      <c r="A154" s="0" t="s">
        <v>16</v>
      </c>
      <c r="B154" s="0" t="s">
        <v>3211</v>
      </c>
      <c r="C154" s="0" t="s">
        <v>3212</v>
      </c>
      <c r="D154" s="0" t="s">
        <v>3256</v>
      </c>
      <c r="E154" s="0" t="s">
        <v>3257</v>
      </c>
      <c r="F154" s="0" t="s">
        <v>2867</v>
      </c>
      <c r="G154" s="0" t="s">
        <v>3258</v>
      </c>
    </row>
    <row customHeight="1" ht="11.25">
      <c r="A155" s="0" t="s">
        <v>16</v>
      </c>
      <c r="B155" s="0" t="s">
        <v>3211</v>
      </c>
      <c r="C155" s="0" t="s">
        <v>3212</v>
      </c>
      <c r="D155" s="0" t="s">
        <v>3259</v>
      </c>
      <c r="E155" s="0" t="s">
        <v>3260</v>
      </c>
      <c r="F155" s="0" t="s">
        <v>2867</v>
      </c>
      <c r="G155" s="0" t="s">
        <v>3261</v>
      </c>
    </row>
    <row customHeight="1" ht="11.25">
      <c r="A156" s="0" t="s">
        <v>16</v>
      </c>
      <c r="B156" s="0" t="s">
        <v>3211</v>
      </c>
      <c r="C156" s="0" t="s">
        <v>3212</v>
      </c>
      <c r="D156" s="0" t="s">
        <v>3262</v>
      </c>
      <c r="E156" s="0" t="s">
        <v>3263</v>
      </c>
      <c r="F156" s="0" t="s">
        <v>2867</v>
      </c>
      <c r="G156" s="0" t="s">
        <v>3264</v>
      </c>
    </row>
    <row customHeight="1" ht="11.25">
      <c r="A157" s="0" t="s">
        <v>16</v>
      </c>
      <c r="B157" s="0" t="s">
        <v>3211</v>
      </c>
      <c r="C157" s="0" t="s">
        <v>3212</v>
      </c>
      <c r="D157" s="0" t="s">
        <v>3265</v>
      </c>
      <c r="E157" s="0" t="s">
        <v>3266</v>
      </c>
      <c r="F157" s="0" t="s">
        <v>2867</v>
      </c>
      <c r="G157" s="0" t="s">
        <v>3267</v>
      </c>
    </row>
    <row customHeight="1" ht="11.25">
      <c r="A158" s="0" t="s">
        <v>16</v>
      </c>
      <c r="B158" s="0" t="s">
        <v>3268</v>
      </c>
      <c r="C158" s="0" t="s">
        <v>3269</v>
      </c>
      <c r="D158" s="0" t="s">
        <v>3270</v>
      </c>
      <c r="E158" s="0" t="s">
        <v>3271</v>
      </c>
      <c r="F158" s="0" t="s">
        <v>2870</v>
      </c>
      <c r="G158" s="0" t="s">
        <v>3272</v>
      </c>
    </row>
    <row customHeight="1" ht="11.25">
      <c r="A159" s="0" t="s">
        <v>16</v>
      </c>
      <c r="B159" s="0" t="s">
        <v>3268</v>
      </c>
      <c r="C159" s="0" t="s">
        <v>3269</v>
      </c>
      <c r="D159" s="0" t="s">
        <v>3273</v>
      </c>
      <c r="E159" s="0" t="s">
        <v>3274</v>
      </c>
      <c r="F159" s="0" t="s">
        <v>2867</v>
      </c>
      <c r="G159" s="0" t="s">
        <v>3275</v>
      </c>
    </row>
    <row customHeight="1" ht="11.25">
      <c r="A160" s="0" t="s">
        <v>16</v>
      </c>
      <c r="B160" s="0" t="s">
        <v>3268</v>
      </c>
      <c r="C160" s="0" t="s">
        <v>3269</v>
      </c>
      <c r="D160" s="0" t="s">
        <v>3276</v>
      </c>
      <c r="E160" s="0" t="s">
        <v>3277</v>
      </c>
      <c r="F160" s="0" t="s">
        <v>2867</v>
      </c>
      <c r="G160" s="0" t="s">
        <v>3278</v>
      </c>
    </row>
    <row customHeight="1" ht="11.25">
      <c r="A161" s="0" t="s">
        <v>16</v>
      </c>
      <c r="B161" s="0" t="s">
        <v>3268</v>
      </c>
      <c r="C161" s="0" t="s">
        <v>3269</v>
      </c>
      <c r="D161" s="0" t="s">
        <v>3279</v>
      </c>
      <c r="E161" s="0" t="s">
        <v>3280</v>
      </c>
      <c r="F161" s="0" t="s">
        <v>2867</v>
      </c>
      <c r="G161" s="0" t="s">
        <v>3281</v>
      </c>
    </row>
    <row customHeight="1" ht="11.25">
      <c r="A162" s="0" t="s">
        <v>16</v>
      </c>
      <c r="B162" s="0" t="s">
        <v>3268</v>
      </c>
      <c r="C162" s="0" t="s">
        <v>3269</v>
      </c>
      <c r="D162" s="0" t="s">
        <v>3282</v>
      </c>
      <c r="E162" s="0" t="s">
        <v>3283</v>
      </c>
      <c r="F162" s="0" t="s">
        <v>2867</v>
      </c>
      <c r="G162" s="0" t="s">
        <v>3284</v>
      </c>
    </row>
    <row customHeight="1" ht="11.25">
      <c r="A163" s="0" t="s">
        <v>16</v>
      </c>
      <c r="B163" s="0" t="s">
        <v>3268</v>
      </c>
      <c r="C163" s="0" t="s">
        <v>3269</v>
      </c>
      <c r="D163" s="0" t="s">
        <v>3285</v>
      </c>
      <c r="E163" s="0" t="s">
        <v>3286</v>
      </c>
      <c r="F163" s="0" t="s">
        <v>2867</v>
      </c>
      <c r="G163" s="0" t="s">
        <v>3287</v>
      </c>
    </row>
    <row customHeight="1" ht="11.25">
      <c r="A164" s="0" t="s">
        <v>16</v>
      </c>
      <c r="B164" s="0" t="s">
        <v>3268</v>
      </c>
      <c r="C164" s="0" t="s">
        <v>3269</v>
      </c>
      <c r="D164" s="0" t="s">
        <v>3228</v>
      </c>
      <c r="E164" s="0" t="s">
        <v>3288</v>
      </c>
      <c r="F164" s="0" t="s">
        <v>2867</v>
      </c>
      <c r="G164" s="0" t="s">
        <v>3289</v>
      </c>
    </row>
    <row customHeight="1" ht="11.25">
      <c r="A165" s="0" t="s">
        <v>16</v>
      </c>
      <c r="B165" s="0" t="s">
        <v>3268</v>
      </c>
      <c r="C165" s="0" t="s">
        <v>3269</v>
      </c>
      <c r="D165" s="0" t="s">
        <v>3290</v>
      </c>
      <c r="E165" s="0" t="s">
        <v>3291</v>
      </c>
      <c r="F165" s="0" t="s">
        <v>2867</v>
      </c>
      <c r="G165" s="0" t="s">
        <v>3292</v>
      </c>
    </row>
    <row customHeight="1" ht="11.25">
      <c r="A166" s="0" t="s">
        <v>16</v>
      </c>
      <c r="B166" s="0" t="s">
        <v>3268</v>
      </c>
      <c r="C166" s="0" t="s">
        <v>3269</v>
      </c>
      <c r="D166" s="0" t="s">
        <v>3268</v>
      </c>
      <c r="E166" s="0" t="s">
        <v>3269</v>
      </c>
      <c r="F166" s="0" t="s">
        <v>2864</v>
      </c>
      <c r="G166" s="0" t="s">
        <v>3293</v>
      </c>
    </row>
    <row customHeight="1" ht="11.25">
      <c r="A167" s="0" t="s">
        <v>16</v>
      </c>
      <c r="B167" s="0" t="s">
        <v>3268</v>
      </c>
      <c r="C167" s="0" t="s">
        <v>3269</v>
      </c>
      <c r="D167" s="0" t="s">
        <v>3294</v>
      </c>
      <c r="E167" s="0" t="s">
        <v>3295</v>
      </c>
      <c r="F167" s="0" t="s">
        <v>2867</v>
      </c>
      <c r="G167" s="0" t="s">
        <v>3296</v>
      </c>
    </row>
    <row customHeight="1" ht="11.25">
      <c r="A168" s="0" t="s">
        <v>16</v>
      </c>
      <c r="B168" s="0" t="s">
        <v>3268</v>
      </c>
      <c r="C168" s="0" t="s">
        <v>3269</v>
      </c>
      <c r="D168" s="0" t="s">
        <v>3297</v>
      </c>
      <c r="E168" s="0" t="s">
        <v>3298</v>
      </c>
      <c r="F168" s="0" t="s">
        <v>2867</v>
      </c>
      <c r="G168" s="0" t="s">
        <v>3299</v>
      </c>
    </row>
    <row customHeight="1" ht="11.25">
      <c r="A169" s="0" t="s">
        <v>16</v>
      </c>
      <c r="B169" s="0" t="s">
        <v>3268</v>
      </c>
      <c r="C169" s="0" t="s">
        <v>3269</v>
      </c>
      <c r="D169" s="0" t="s">
        <v>3300</v>
      </c>
      <c r="E169" s="0" t="s">
        <v>3301</v>
      </c>
      <c r="F169" s="0" t="s">
        <v>2867</v>
      </c>
      <c r="G169" s="0" t="s">
        <v>3302</v>
      </c>
    </row>
    <row customHeight="1" ht="11.25">
      <c r="A170" s="0" t="s">
        <v>16</v>
      </c>
      <c r="B170" s="0" t="s">
        <v>3268</v>
      </c>
      <c r="C170" s="0" t="s">
        <v>3269</v>
      </c>
      <c r="D170" s="0" t="s">
        <v>3303</v>
      </c>
      <c r="E170" s="0" t="s">
        <v>3304</v>
      </c>
      <c r="F170" s="0" t="s">
        <v>2867</v>
      </c>
      <c r="G170" s="0" t="s">
        <v>3305</v>
      </c>
    </row>
    <row customHeight="1" ht="11.25">
      <c r="A171" s="0" t="s">
        <v>16</v>
      </c>
      <c r="B171" s="0" t="s">
        <v>3306</v>
      </c>
      <c r="C171" s="0" t="s">
        <v>3307</v>
      </c>
      <c r="D171" s="0" t="s">
        <v>3308</v>
      </c>
      <c r="E171" s="0" t="s">
        <v>3309</v>
      </c>
      <c r="F171" s="0" t="s">
        <v>2870</v>
      </c>
      <c r="G171" s="0" t="s">
        <v>3310</v>
      </c>
    </row>
    <row customHeight="1" ht="11.25">
      <c r="A172" s="0" t="s">
        <v>16</v>
      </c>
      <c r="B172" s="0" t="s">
        <v>3306</v>
      </c>
      <c r="C172" s="0" t="s">
        <v>3307</v>
      </c>
      <c r="D172" s="0" t="s">
        <v>3306</v>
      </c>
      <c r="E172" s="0" t="s">
        <v>3307</v>
      </c>
      <c r="F172" s="0" t="s">
        <v>2864</v>
      </c>
      <c r="G172" s="0" t="s">
        <v>3311</v>
      </c>
    </row>
    <row customHeight="1" ht="11.25">
      <c r="A173" s="0" t="s">
        <v>16</v>
      </c>
      <c r="B173" s="0" t="s">
        <v>3306</v>
      </c>
      <c r="C173" s="0" t="s">
        <v>3307</v>
      </c>
      <c r="D173" s="0" t="s">
        <v>3312</v>
      </c>
      <c r="E173" s="0" t="s">
        <v>3313</v>
      </c>
      <c r="F173" s="0" t="s">
        <v>2867</v>
      </c>
      <c r="G173" s="0" t="s">
        <v>3314</v>
      </c>
    </row>
    <row customHeight="1" ht="11.25">
      <c r="A174" s="0" t="s">
        <v>16</v>
      </c>
      <c r="B174" s="0" t="s">
        <v>3306</v>
      </c>
      <c r="C174" s="0" t="s">
        <v>3307</v>
      </c>
      <c r="D174" s="0" t="s">
        <v>3315</v>
      </c>
      <c r="E174" s="0" t="s">
        <v>3316</v>
      </c>
      <c r="F174" s="0" t="s">
        <v>2867</v>
      </c>
      <c r="G174" s="0" t="s">
        <v>3317</v>
      </c>
    </row>
    <row customHeight="1" ht="11.25">
      <c r="A175" s="0" t="s">
        <v>16</v>
      </c>
      <c r="B175" s="0" t="s">
        <v>3306</v>
      </c>
      <c r="C175" s="0" t="s">
        <v>3307</v>
      </c>
      <c r="D175" s="0" t="s">
        <v>3318</v>
      </c>
      <c r="E175" s="0" t="s">
        <v>3319</v>
      </c>
      <c r="F175" s="0" t="s">
        <v>2867</v>
      </c>
      <c r="G175" s="0" t="s">
        <v>3320</v>
      </c>
    </row>
    <row customHeight="1" ht="11.25">
      <c r="A176" s="0" t="s">
        <v>16</v>
      </c>
      <c r="B176" s="0" t="s">
        <v>3306</v>
      </c>
      <c r="C176" s="0" t="s">
        <v>3307</v>
      </c>
      <c r="D176" s="0" t="s">
        <v>3321</v>
      </c>
      <c r="E176" s="0" t="s">
        <v>3322</v>
      </c>
      <c r="F176" s="0" t="s">
        <v>2867</v>
      </c>
      <c r="G176" s="0" t="s">
        <v>3323</v>
      </c>
    </row>
    <row customHeight="1" ht="11.25">
      <c r="A177" s="0" t="s">
        <v>16</v>
      </c>
      <c r="B177" s="0" t="s">
        <v>3324</v>
      </c>
      <c r="C177" s="0" t="s">
        <v>3325</v>
      </c>
      <c r="D177" s="0" t="s">
        <v>3326</v>
      </c>
      <c r="E177" s="0" t="s">
        <v>3327</v>
      </c>
      <c r="F177" s="0" t="s">
        <v>2870</v>
      </c>
      <c r="G177" s="0" t="s">
        <v>3328</v>
      </c>
    </row>
    <row customHeight="1" ht="11.25">
      <c r="A178" s="0" t="s">
        <v>16</v>
      </c>
      <c r="B178" s="0" t="s">
        <v>3324</v>
      </c>
      <c r="C178" s="0" t="s">
        <v>3325</v>
      </c>
      <c r="D178" s="0" t="s">
        <v>3329</v>
      </c>
      <c r="E178" s="0" t="s">
        <v>3330</v>
      </c>
      <c r="F178" s="0" t="s">
        <v>2867</v>
      </c>
      <c r="G178" s="0" t="s">
        <v>3331</v>
      </c>
    </row>
    <row customHeight="1" ht="11.25">
      <c r="A179" s="0" t="s">
        <v>16</v>
      </c>
      <c r="B179" s="0" t="s">
        <v>3324</v>
      </c>
      <c r="C179" s="0" t="s">
        <v>3325</v>
      </c>
      <c r="D179" s="0" t="s">
        <v>3332</v>
      </c>
      <c r="E179" s="0" t="s">
        <v>3333</v>
      </c>
      <c r="F179" s="0" t="s">
        <v>2867</v>
      </c>
      <c r="G179" s="0" t="s">
        <v>3334</v>
      </c>
    </row>
    <row customHeight="1" ht="11.25">
      <c r="A180" s="0" t="s">
        <v>16</v>
      </c>
      <c r="B180" s="0" t="s">
        <v>3324</v>
      </c>
      <c r="C180" s="0" t="s">
        <v>3325</v>
      </c>
      <c r="D180" s="0" t="s">
        <v>3335</v>
      </c>
      <c r="E180" s="0" t="s">
        <v>3336</v>
      </c>
      <c r="F180" s="0" t="s">
        <v>2867</v>
      </c>
      <c r="G180" s="0" t="s">
        <v>3337</v>
      </c>
    </row>
    <row customHeight="1" ht="11.25">
      <c r="A181" s="0" t="s">
        <v>16</v>
      </c>
      <c r="B181" s="0" t="s">
        <v>3324</v>
      </c>
      <c r="C181" s="0" t="s">
        <v>3325</v>
      </c>
      <c r="D181" s="0" t="s">
        <v>3338</v>
      </c>
      <c r="E181" s="0" t="s">
        <v>3339</v>
      </c>
      <c r="F181" s="0" t="s">
        <v>2867</v>
      </c>
      <c r="G181" s="0" t="s">
        <v>3340</v>
      </c>
    </row>
    <row customHeight="1" ht="11.25">
      <c r="A182" s="0" t="s">
        <v>16</v>
      </c>
      <c r="B182" s="0" t="s">
        <v>3324</v>
      </c>
      <c r="C182" s="0" t="s">
        <v>3325</v>
      </c>
      <c r="D182" s="0" t="s">
        <v>3341</v>
      </c>
      <c r="E182" s="0" t="s">
        <v>3342</v>
      </c>
      <c r="F182" s="0" t="s">
        <v>2867</v>
      </c>
      <c r="G182" s="0" t="s">
        <v>3343</v>
      </c>
    </row>
    <row customHeight="1" ht="11.25">
      <c r="A183" s="0" t="s">
        <v>16</v>
      </c>
      <c r="B183" s="0" t="s">
        <v>3324</v>
      </c>
      <c r="C183" s="0" t="s">
        <v>3325</v>
      </c>
      <c r="D183" s="0" t="s">
        <v>3344</v>
      </c>
      <c r="E183" s="0" t="s">
        <v>3345</v>
      </c>
      <c r="F183" s="0" t="s">
        <v>2867</v>
      </c>
      <c r="G183" s="0" t="s">
        <v>3346</v>
      </c>
    </row>
    <row customHeight="1" ht="11.25">
      <c r="A184" s="0" t="s">
        <v>16</v>
      </c>
      <c r="B184" s="0" t="s">
        <v>3324</v>
      </c>
      <c r="C184" s="0" t="s">
        <v>3325</v>
      </c>
      <c r="D184" s="0" t="s">
        <v>3347</v>
      </c>
      <c r="E184" s="0" t="s">
        <v>3348</v>
      </c>
      <c r="F184" s="0" t="s">
        <v>2867</v>
      </c>
      <c r="G184" s="0" t="s">
        <v>3349</v>
      </c>
    </row>
    <row customHeight="1" ht="11.25">
      <c r="A185" s="0" t="s">
        <v>16</v>
      </c>
      <c r="B185" s="0" t="s">
        <v>3324</v>
      </c>
      <c r="C185" s="0" t="s">
        <v>3325</v>
      </c>
      <c r="D185" s="0" t="s">
        <v>3324</v>
      </c>
      <c r="E185" s="0" t="s">
        <v>3325</v>
      </c>
      <c r="F185" s="0" t="s">
        <v>2864</v>
      </c>
      <c r="G185" s="0" t="s">
        <v>3350</v>
      </c>
    </row>
    <row customHeight="1" ht="11.25">
      <c r="A186" s="0" t="s">
        <v>16</v>
      </c>
      <c r="B186" s="0" t="s">
        <v>3324</v>
      </c>
      <c r="C186" s="0" t="s">
        <v>3325</v>
      </c>
      <c r="D186" s="0" t="s">
        <v>3351</v>
      </c>
      <c r="E186" s="0" t="s">
        <v>3352</v>
      </c>
      <c r="F186" s="0" t="s">
        <v>2867</v>
      </c>
      <c r="G186" s="0" t="s">
        <v>3353</v>
      </c>
    </row>
    <row customHeight="1" ht="11.25">
      <c r="A187" s="0" t="s">
        <v>16</v>
      </c>
      <c r="B187" s="0" t="s">
        <v>3324</v>
      </c>
      <c r="C187" s="0" t="s">
        <v>3325</v>
      </c>
      <c r="D187" s="0" t="s">
        <v>3354</v>
      </c>
      <c r="E187" s="0" t="s">
        <v>3355</v>
      </c>
      <c r="F187" s="0" t="s">
        <v>2867</v>
      </c>
      <c r="G187" s="0" t="s">
        <v>3356</v>
      </c>
    </row>
    <row customHeight="1" ht="11.25">
      <c r="A188" s="0" t="s">
        <v>16</v>
      </c>
      <c r="B188" s="0" t="s">
        <v>3324</v>
      </c>
      <c r="C188" s="0" t="s">
        <v>3325</v>
      </c>
      <c r="D188" s="0" t="s">
        <v>3357</v>
      </c>
      <c r="E188" s="0" t="s">
        <v>3358</v>
      </c>
      <c r="F188" s="0" t="s">
        <v>2867</v>
      </c>
      <c r="G188" s="0" t="s">
        <v>3359</v>
      </c>
    </row>
    <row customHeight="1" ht="11.25">
      <c r="A189" s="0" t="s">
        <v>16</v>
      </c>
      <c r="B189" s="0" t="s">
        <v>3360</v>
      </c>
      <c r="C189" s="0" t="s">
        <v>3361</v>
      </c>
      <c r="D189" s="0" t="s">
        <v>3362</v>
      </c>
      <c r="E189" s="0" t="s">
        <v>3363</v>
      </c>
      <c r="F189" s="0" t="s">
        <v>2867</v>
      </c>
      <c r="G189" s="0" t="s">
        <v>3364</v>
      </c>
    </row>
    <row customHeight="1" ht="11.25">
      <c r="A190" s="0" t="s">
        <v>16</v>
      </c>
      <c r="B190" s="0" t="s">
        <v>3360</v>
      </c>
      <c r="C190" s="0" t="s">
        <v>3361</v>
      </c>
      <c r="D190" s="0" t="s">
        <v>3365</v>
      </c>
      <c r="E190" s="0" t="s">
        <v>3366</v>
      </c>
      <c r="F190" s="0" t="s">
        <v>2867</v>
      </c>
      <c r="G190" s="0" t="s">
        <v>3367</v>
      </c>
    </row>
    <row customHeight="1" ht="11.25">
      <c r="A191" s="0" t="s">
        <v>16</v>
      </c>
      <c r="B191" s="0" t="s">
        <v>3360</v>
      </c>
      <c r="C191" s="0" t="s">
        <v>3361</v>
      </c>
      <c r="D191" s="0" t="s">
        <v>3368</v>
      </c>
      <c r="E191" s="0" t="s">
        <v>3369</v>
      </c>
      <c r="F191" s="0" t="s">
        <v>2867</v>
      </c>
      <c r="G191" s="0" t="s">
        <v>3370</v>
      </c>
    </row>
    <row customHeight="1" ht="11.25">
      <c r="A192" s="0" t="s">
        <v>16</v>
      </c>
      <c r="B192" s="0" t="s">
        <v>3360</v>
      </c>
      <c r="C192" s="0" t="s">
        <v>3361</v>
      </c>
      <c r="D192" s="0" t="s">
        <v>3371</v>
      </c>
      <c r="E192" s="0" t="s">
        <v>3372</v>
      </c>
      <c r="F192" s="0" t="s">
        <v>2867</v>
      </c>
      <c r="G192" s="0" t="s">
        <v>3373</v>
      </c>
    </row>
    <row customHeight="1" ht="11.25">
      <c r="A193" s="0" t="s">
        <v>16</v>
      </c>
      <c r="B193" s="0" t="s">
        <v>3360</v>
      </c>
      <c r="C193" s="0" t="s">
        <v>3361</v>
      </c>
      <c r="D193" s="0" t="s">
        <v>3374</v>
      </c>
      <c r="E193" s="0" t="s">
        <v>3375</v>
      </c>
      <c r="F193" s="0" t="s">
        <v>2867</v>
      </c>
      <c r="G193" s="0" t="s">
        <v>3376</v>
      </c>
    </row>
    <row customHeight="1" ht="11.25">
      <c r="A194" s="0" t="s">
        <v>16</v>
      </c>
      <c r="B194" s="0" t="s">
        <v>3360</v>
      </c>
      <c r="C194" s="0" t="s">
        <v>3361</v>
      </c>
      <c r="D194" s="0" t="s">
        <v>3377</v>
      </c>
      <c r="E194" s="0" t="s">
        <v>3378</v>
      </c>
      <c r="F194" s="0" t="s">
        <v>2867</v>
      </c>
      <c r="G194" s="0" t="s">
        <v>3379</v>
      </c>
    </row>
    <row customHeight="1" ht="11.25">
      <c r="A195" s="0" t="s">
        <v>16</v>
      </c>
      <c r="B195" s="0" t="s">
        <v>3360</v>
      </c>
      <c r="C195" s="0" t="s">
        <v>3361</v>
      </c>
      <c r="D195" s="0" t="s">
        <v>3380</v>
      </c>
      <c r="E195" s="0" t="s">
        <v>3381</v>
      </c>
      <c r="F195" s="0" t="s">
        <v>2867</v>
      </c>
      <c r="G195" s="0" t="s">
        <v>3382</v>
      </c>
    </row>
    <row customHeight="1" ht="11.25">
      <c r="A196" s="0" t="s">
        <v>16</v>
      </c>
      <c r="B196" s="0" t="s">
        <v>3360</v>
      </c>
      <c r="C196" s="0" t="s">
        <v>3361</v>
      </c>
      <c r="D196" s="0" t="s">
        <v>3383</v>
      </c>
      <c r="E196" s="0" t="s">
        <v>3384</v>
      </c>
      <c r="F196" s="0" t="s">
        <v>2867</v>
      </c>
      <c r="G196" s="0" t="s">
        <v>3385</v>
      </c>
    </row>
    <row customHeight="1" ht="11.25">
      <c r="A197" s="0" t="s">
        <v>16</v>
      </c>
      <c r="B197" s="0" t="s">
        <v>3360</v>
      </c>
      <c r="C197" s="0" t="s">
        <v>3361</v>
      </c>
      <c r="D197" s="0" t="s">
        <v>3360</v>
      </c>
      <c r="E197" s="0" t="s">
        <v>3361</v>
      </c>
      <c r="F197" s="0" t="s">
        <v>2864</v>
      </c>
      <c r="G197" s="0" t="s">
        <v>3386</v>
      </c>
    </row>
    <row customHeight="1" ht="11.25">
      <c r="A198" s="0" t="s">
        <v>16</v>
      </c>
      <c r="B198" s="0" t="s">
        <v>3360</v>
      </c>
      <c r="C198" s="0" t="s">
        <v>3361</v>
      </c>
      <c r="D198" s="0" t="s">
        <v>3387</v>
      </c>
      <c r="E198" s="0" t="s">
        <v>3388</v>
      </c>
      <c r="F198" s="0" t="s">
        <v>2867</v>
      </c>
      <c r="G198" s="0" t="s">
        <v>3389</v>
      </c>
    </row>
    <row customHeight="1" ht="11.25">
      <c r="A199" s="0" t="s">
        <v>16</v>
      </c>
      <c r="B199" s="0" t="s">
        <v>3360</v>
      </c>
      <c r="C199" s="0" t="s">
        <v>3361</v>
      </c>
      <c r="D199" s="0" t="s">
        <v>3390</v>
      </c>
      <c r="E199" s="0" t="s">
        <v>3391</v>
      </c>
      <c r="F199" s="0" t="s">
        <v>2867</v>
      </c>
      <c r="G199" s="0" t="s">
        <v>3392</v>
      </c>
    </row>
    <row customHeight="1" ht="11.25">
      <c r="A200" s="0" t="s">
        <v>16</v>
      </c>
      <c r="B200" s="0" t="s">
        <v>3360</v>
      </c>
      <c r="C200" s="0" t="s">
        <v>3361</v>
      </c>
      <c r="D200" s="0" t="s">
        <v>3393</v>
      </c>
      <c r="E200" s="0" t="s">
        <v>3394</v>
      </c>
      <c r="F200" s="0" t="s">
        <v>2867</v>
      </c>
      <c r="G200" s="0" t="s">
        <v>3395</v>
      </c>
    </row>
    <row customHeight="1" ht="11.25">
      <c r="A201" s="0" t="s">
        <v>16</v>
      </c>
      <c r="B201" s="0" t="s">
        <v>3360</v>
      </c>
      <c r="C201" s="0" t="s">
        <v>3361</v>
      </c>
      <c r="D201" s="0" t="s">
        <v>3250</v>
      </c>
      <c r="E201" s="0" t="s">
        <v>3396</v>
      </c>
      <c r="F201" s="0" t="s">
        <v>2867</v>
      </c>
      <c r="G201" s="0" t="s">
        <v>3397</v>
      </c>
    </row>
    <row customHeight="1" ht="11.25">
      <c r="A202" s="0" t="s">
        <v>16</v>
      </c>
      <c r="B202" s="0" t="s">
        <v>3360</v>
      </c>
      <c r="C202" s="0" t="s">
        <v>3361</v>
      </c>
      <c r="D202" s="0" t="s">
        <v>3398</v>
      </c>
      <c r="E202" s="0" t="s">
        <v>3399</v>
      </c>
      <c r="F202" s="0" t="s">
        <v>2867</v>
      </c>
      <c r="G202" s="0" t="s">
        <v>3400</v>
      </c>
    </row>
    <row customHeight="1" ht="11.25">
      <c r="A203" s="0" t="s">
        <v>16</v>
      </c>
      <c r="B203" s="0" t="s">
        <v>3360</v>
      </c>
      <c r="C203" s="0" t="s">
        <v>3361</v>
      </c>
      <c r="D203" s="0" t="s">
        <v>3401</v>
      </c>
      <c r="E203" s="0" t="s">
        <v>3402</v>
      </c>
      <c r="F203" s="0" t="s">
        <v>2867</v>
      </c>
      <c r="G203" s="0" t="s">
        <v>3403</v>
      </c>
    </row>
    <row customHeight="1" ht="11.25">
      <c r="A204" s="0" t="s">
        <v>16</v>
      </c>
      <c r="B204" s="0" t="s">
        <v>3360</v>
      </c>
      <c r="C204" s="0" t="s">
        <v>3361</v>
      </c>
      <c r="D204" s="0" t="s">
        <v>3404</v>
      </c>
      <c r="E204" s="0" t="s">
        <v>3405</v>
      </c>
      <c r="F204" s="0" t="s">
        <v>2867</v>
      </c>
      <c r="G204" s="0" t="s">
        <v>3406</v>
      </c>
    </row>
    <row customHeight="1" ht="11.25">
      <c r="A205" s="0" t="s">
        <v>16</v>
      </c>
      <c r="B205" s="0" t="s">
        <v>3360</v>
      </c>
      <c r="C205" s="0" t="s">
        <v>3361</v>
      </c>
      <c r="D205" s="0" t="s">
        <v>3407</v>
      </c>
      <c r="E205" s="0" t="s">
        <v>3408</v>
      </c>
      <c r="F205" s="0" t="s">
        <v>2867</v>
      </c>
      <c r="G205" s="0" t="s">
        <v>3409</v>
      </c>
    </row>
    <row customHeight="1" ht="11.25">
      <c r="A206" s="0" t="s">
        <v>16</v>
      </c>
      <c r="B206" s="0" t="s">
        <v>3410</v>
      </c>
      <c r="C206" s="0" t="s">
        <v>3411</v>
      </c>
      <c r="D206" s="0" t="s">
        <v>3412</v>
      </c>
      <c r="E206" s="0" t="s">
        <v>3413</v>
      </c>
      <c r="F206" s="0" t="s">
        <v>2870</v>
      </c>
      <c r="G206" s="0" t="s">
        <v>3414</v>
      </c>
    </row>
    <row customHeight="1" ht="11.25">
      <c r="A207" s="0" t="s">
        <v>16</v>
      </c>
      <c r="B207" s="0" t="s">
        <v>3410</v>
      </c>
      <c r="C207" s="0" t="s">
        <v>3411</v>
      </c>
      <c r="D207" s="0" t="s">
        <v>3415</v>
      </c>
      <c r="E207" s="0" t="s">
        <v>3416</v>
      </c>
      <c r="F207" s="0" t="s">
        <v>2867</v>
      </c>
      <c r="G207" s="0" t="s">
        <v>3417</v>
      </c>
    </row>
    <row customHeight="1" ht="11.25">
      <c r="A208" s="0" t="s">
        <v>16</v>
      </c>
      <c r="B208" s="0" t="s">
        <v>3410</v>
      </c>
      <c r="C208" s="0" t="s">
        <v>3411</v>
      </c>
      <c r="D208" s="0" t="s">
        <v>3418</v>
      </c>
      <c r="E208" s="0" t="s">
        <v>3419</v>
      </c>
      <c r="F208" s="0" t="s">
        <v>2867</v>
      </c>
      <c r="G208" s="0" t="s">
        <v>3420</v>
      </c>
    </row>
    <row customHeight="1" ht="11.25">
      <c r="A209" s="0" t="s">
        <v>16</v>
      </c>
      <c r="B209" s="0" t="s">
        <v>3410</v>
      </c>
      <c r="C209" s="0" t="s">
        <v>3411</v>
      </c>
      <c r="D209" s="0" t="s">
        <v>3421</v>
      </c>
      <c r="E209" s="0" t="s">
        <v>3422</v>
      </c>
      <c r="F209" s="0" t="s">
        <v>2867</v>
      </c>
      <c r="G209" s="0" t="s">
        <v>3423</v>
      </c>
    </row>
    <row customHeight="1" ht="11.25">
      <c r="A210" s="0" t="s">
        <v>16</v>
      </c>
      <c r="B210" s="0" t="s">
        <v>3410</v>
      </c>
      <c r="C210" s="0" t="s">
        <v>3411</v>
      </c>
      <c r="D210" s="0" t="s">
        <v>3424</v>
      </c>
      <c r="E210" s="0" t="s">
        <v>3425</v>
      </c>
      <c r="F210" s="0" t="s">
        <v>2867</v>
      </c>
      <c r="G210" s="0" t="s">
        <v>3426</v>
      </c>
    </row>
    <row customHeight="1" ht="11.25">
      <c r="A211" s="0" t="s">
        <v>16</v>
      </c>
      <c r="B211" s="0" t="s">
        <v>3410</v>
      </c>
      <c r="C211" s="0" t="s">
        <v>3411</v>
      </c>
      <c r="D211" s="0" t="s">
        <v>3427</v>
      </c>
      <c r="E211" s="0" t="s">
        <v>3428</v>
      </c>
      <c r="F211" s="0" t="s">
        <v>2867</v>
      </c>
      <c r="G211" s="0" t="s">
        <v>3429</v>
      </c>
    </row>
    <row customHeight="1" ht="11.25">
      <c r="A212" s="0" t="s">
        <v>16</v>
      </c>
      <c r="B212" s="0" t="s">
        <v>3410</v>
      </c>
      <c r="C212" s="0" t="s">
        <v>3411</v>
      </c>
      <c r="D212" s="0" t="s">
        <v>3430</v>
      </c>
      <c r="E212" s="0" t="s">
        <v>3431</v>
      </c>
      <c r="F212" s="0" t="s">
        <v>2867</v>
      </c>
      <c r="G212" s="0" t="s">
        <v>3432</v>
      </c>
    </row>
    <row customHeight="1" ht="11.25">
      <c r="A213" s="0" t="s">
        <v>16</v>
      </c>
      <c r="B213" s="0" t="s">
        <v>3410</v>
      </c>
      <c r="C213" s="0" t="s">
        <v>3411</v>
      </c>
      <c r="D213" s="0" t="s">
        <v>3433</v>
      </c>
      <c r="E213" s="0" t="s">
        <v>3434</v>
      </c>
      <c r="F213" s="0" t="s">
        <v>2867</v>
      </c>
      <c r="G213" s="0" t="s">
        <v>3435</v>
      </c>
    </row>
    <row customHeight="1" ht="11.25">
      <c r="A214" s="0" t="s">
        <v>16</v>
      </c>
      <c r="B214" s="0" t="s">
        <v>3410</v>
      </c>
      <c r="C214" s="0" t="s">
        <v>3411</v>
      </c>
      <c r="D214" s="0" t="s">
        <v>3436</v>
      </c>
      <c r="E214" s="0" t="s">
        <v>3437</v>
      </c>
      <c r="F214" s="0" t="s">
        <v>2867</v>
      </c>
      <c r="G214" s="0" t="s">
        <v>3438</v>
      </c>
    </row>
    <row customHeight="1" ht="11.25">
      <c r="A215" s="0" t="s">
        <v>16</v>
      </c>
      <c r="B215" s="0" t="s">
        <v>3410</v>
      </c>
      <c r="C215" s="0" t="s">
        <v>3411</v>
      </c>
      <c r="D215" s="0" t="s">
        <v>3439</v>
      </c>
      <c r="E215" s="0" t="s">
        <v>3440</v>
      </c>
      <c r="F215" s="0" t="s">
        <v>2867</v>
      </c>
      <c r="G215" s="0" t="s">
        <v>3441</v>
      </c>
    </row>
    <row customHeight="1" ht="11.25">
      <c r="A216" s="0" t="s">
        <v>16</v>
      </c>
      <c r="B216" s="0" t="s">
        <v>3410</v>
      </c>
      <c r="C216" s="0" t="s">
        <v>3411</v>
      </c>
      <c r="D216" s="0" t="s">
        <v>3442</v>
      </c>
      <c r="E216" s="0" t="s">
        <v>3443</v>
      </c>
      <c r="F216" s="0" t="s">
        <v>2867</v>
      </c>
      <c r="G216" s="0" t="s">
        <v>3444</v>
      </c>
    </row>
    <row customHeight="1" ht="11.25">
      <c r="A217" s="0" t="s">
        <v>16</v>
      </c>
      <c r="B217" s="0" t="s">
        <v>3410</v>
      </c>
      <c r="C217" s="0" t="s">
        <v>3411</v>
      </c>
      <c r="D217" s="0" t="s">
        <v>3445</v>
      </c>
      <c r="E217" s="0" t="s">
        <v>3446</v>
      </c>
      <c r="F217" s="0" t="s">
        <v>2867</v>
      </c>
      <c r="G217" s="0" t="s">
        <v>3447</v>
      </c>
    </row>
    <row customHeight="1" ht="11.25">
      <c r="A218" s="0" t="s">
        <v>16</v>
      </c>
      <c r="B218" s="0" t="s">
        <v>3410</v>
      </c>
      <c r="C218" s="0" t="s">
        <v>3411</v>
      </c>
      <c r="D218" s="0" t="s">
        <v>3410</v>
      </c>
      <c r="E218" s="0" t="s">
        <v>3411</v>
      </c>
      <c r="F218" s="0" t="s">
        <v>2864</v>
      </c>
      <c r="G218" s="0" t="s">
        <v>3448</v>
      </c>
    </row>
    <row customHeight="1" ht="11.25">
      <c r="A219" s="0" t="s">
        <v>16</v>
      </c>
      <c r="B219" s="0" t="s">
        <v>3410</v>
      </c>
      <c r="C219" s="0" t="s">
        <v>3411</v>
      </c>
      <c r="D219" s="0" t="s">
        <v>3449</v>
      </c>
      <c r="E219" s="0" t="s">
        <v>3450</v>
      </c>
      <c r="F219" s="0" t="s">
        <v>2867</v>
      </c>
      <c r="G219" s="0" t="s">
        <v>3451</v>
      </c>
    </row>
    <row customHeight="1" ht="11.25">
      <c r="A220" s="0" t="s">
        <v>16</v>
      </c>
      <c r="B220" s="0" t="s">
        <v>3452</v>
      </c>
      <c r="C220" s="0" t="s">
        <v>3453</v>
      </c>
      <c r="D220" s="0" t="s">
        <v>3454</v>
      </c>
      <c r="E220" s="0" t="s">
        <v>3455</v>
      </c>
      <c r="F220" s="0" t="s">
        <v>2870</v>
      </c>
      <c r="G220" s="0" t="s">
        <v>3456</v>
      </c>
    </row>
    <row customHeight="1" ht="11.25">
      <c r="A221" s="0" t="s">
        <v>16</v>
      </c>
      <c r="B221" s="0" t="s">
        <v>3452</v>
      </c>
      <c r="C221" s="0" t="s">
        <v>3453</v>
      </c>
      <c r="D221" s="0" t="s">
        <v>3457</v>
      </c>
      <c r="E221" s="0" t="s">
        <v>3458</v>
      </c>
      <c r="F221" s="0" t="s">
        <v>2867</v>
      </c>
      <c r="G221" s="0" t="s">
        <v>3459</v>
      </c>
    </row>
    <row customHeight="1" ht="11.25">
      <c r="A222" s="0" t="s">
        <v>16</v>
      </c>
      <c r="B222" s="0" t="s">
        <v>3452</v>
      </c>
      <c r="C222" s="0" t="s">
        <v>3453</v>
      </c>
      <c r="D222" s="0" t="s">
        <v>3460</v>
      </c>
      <c r="E222" s="0" t="s">
        <v>3461</v>
      </c>
      <c r="F222" s="0" t="s">
        <v>2867</v>
      </c>
      <c r="G222" s="0" t="s">
        <v>3462</v>
      </c>
    </row>
    <row customHeight="1" ht="11.25">
      <c r="A223" s="0" t="s">
        <v>16</v>
      </c>
      <c r="B223" s="0" t="s">
        <v>3452</v>
      </c>
      <c r="C223" s="0" t="s">
        <v>3453</v>
      </c>
      <c r="D223" s="0" t="s">
        <v>3463</v>
      </c>
      <c r="E223" s="0" t="s">
        <v>3464</v>
      </c>
      <c r="F223" s="0" t="s">
        <v>2867</v>
      </c>
      <c r="G223" s="0" t="s">
        <v>3465</v>
      </c>
    </row>
    <row customHeight="1" ht="11.25">
      <c r="A224" s="0" t="s">
        <v>16</v>
      </c>
      <c r="B224" s="0" t="s">
        <v>3452</v>
      </c>
      <c r="C224" s="0" t="s">
        <v>3453</v>
      </c>
      <c r="D224" s="0" t="s">
        <v>3466</v>
      </c>
      <c r="E224" s="0" t="s">
        <v>3467</v>
      </c>
      <c r="F224" s="0" t="s">
        <v>2867</v>
      </c>
      <c r="G224" s="0" t="s">
        <v>3468</v>
      </c>
    </row>
    <row customHeight="1" ht="11.25">
      <c r="A225" s="0" t="s">
        <v>16</v>
      </c>
      <c r="B225" s="0" t="s">
        <v>3452</v>
      </c>
      <c r="C225" s="0" t="s">
        <v>3453</v>
      </c>
      <c r="D225" s="0" t="s">
        <v>3469</v>
      </c>
      <c r="E225" s="0" t="s">
        <v>3470</v>
      </c>
      <c r="F225" s="0" t="s">
        <v>2867</v>
      </c>
      <c r="G225" s="0" t="s">
        <v>3471</v>
      </c>
    </row>
    <row customHeight="1" ht="11.25">
      <c r="A226" s="0" t="s">
        <v>16</v>
      </c>
      <c r="B226" s="0" t="s">
        <v>3452</v>
      </c>
      <c r="C226" s="0" t="s">
        <v>3453</v>
      </c>
      <c r="D226" s="0" t="s">
        <v>3472</v>
      </c>
      <c r="E226" s="0" t="s">
        <v>3473</v>
      </c>
      <c r="F226" s="0" t="s">
        <v>2867</v>
      </c>
      <c r="G226" s="0" t="s">
        <v>3474</v>
      </c>
    </row>
    <row customHeight="1" ht="11.25">
      <c r="A227" s="0" t="s">
        <v>16</v>
      </c>
      <c r="B227" s="0" t="s">
        <v>3452</v>
      </c>
      <c r="C227" s="0" t="s">
        <v>3453</v>
      </c>
      <c r="D227" s="0" t="s">
        <v>3475</v>
      </c>
      <c r="E227" s="0" t="s">
        <v>3476</v>
      </c>
      <c r="F227" s="0" t="s">
        <v>2867</v>
      </c>
      <c r="G227" s="0" t="s">
        <v>3477</v>
      </c>
    </row>
    <row customHeight="1" ht="11.25">
      <c r="A228" s="0" t="s">
        <v>16</v>
      </c>
      <c r="B228" s="0" t="s">
        <v>3452</v>
      </c>
      <c r="C228" s="0" t="s">
        <v>3453</v>
      </c>
      <c r="D228" s="0" t="s">
        <v>3478</v>
      </c>
      <c r="E228" s="0" t="s">
        <v>3479</v>
      </c>
      <c r="F228" s="0" t="s">
        <v>2867</v>
      </c>
      <c r="G228" s="0" t="s">
        <v>3480</v>
      </c>
    </row>
    <row customHeight="1" ht="11.25">
      <c r="A229" s="0" t="s">
        <v>16</v>
      </c>
      <c r="B229" s="0" t="s">
        <v>3452</v>
      </c>
      <c r="C229" s="0" t="s">
        <v>3453</v>
      </c>
      <c r="D229" s="0" t="s">
        <v>3481</v>
      </c>
      <c r="E229" s="0" t="s">
        <v>3482</v>
      </c>
      <c r="F229" s="0" t="s">
        <v>2867</v>
      </c>
      <c r="G229" s="0" t="s">
        <v>3483</v>
      </c>
    </row>
    <row customHeight="1" ht="11.25">
      <c r="A230" s="0" t="s">
        <v>16</v>
      </c>
      <c r="B230" s="0" t="s">
        <v>3452</v>
      </c>
      <c r="C230" s="0" t="s">
        <v>3453</v>
      </c>
      <c r="D230" s="0" t="s">
        <v>3484</v>
      </c>
      <c r="E230" s="0" t="s">
        <v>3485</v>
      </c>
      <c r="F230" s="0" t="s">
        <v>2896</v>
      </c>
      <c r="G230" s="0" t="s">
        <v>3486</v>
      </c>
    </row>
    <row customHeight="1" ht="11.25">
      <c r="A231" s="0" t="s">
        <v>16</v>
      </c>
      <c r="B231" s="0" t="s">
        <v>3452</v>
      </c>
      <c r="C231" s="0" t="s">
        <v>3453</v>
      </c>
      <c r="D231" s="0" t="s">
        <v>3487</v>
      </c>
      <c r="E231" s="0" t="s">
        <v>3488</v>
      </c>
      <c r="F231" s="0" t="s">
        <v>2867</v>
      </c>
      <c r="G231" s="0" t="s">
        <v>3489</v>
      </c>
    </row>
    <row customHeight="1" ht="11.25">
      <c r="A232" s="0" t="s">
        <v>16</v>
      </c>
      <c r="B232" s="0" t="s">
        <v>3452</v>
      </c>
      <c r="C232" s="0" t="s">
        <v>3453</v>
      </c>
      <c r="D232" s="0" t="s">
        <v>2966</v>
      </c>
      <c r="E232" s="0" t="s">
        <v>3490</v>
      </c>
      <c r="F232" s="0" t="s">
        <v>2867</v>
      </c>
      <c r="G232" s="0" t="s">
        <v>3491</v>
      </c>
    </row>
    <row customHeight="1" ht="11.25">
      <c r="A233" s="0" t="s">
        <v>16</v>
      </c>
      <c r="B233" s="0" t="s">
        <v>3452</v>
      </c>
      <c r="C233" s="0" t="s">
        <v>3453</v>
      </c>
      <c r="D233" s="0" t="s">
        <v>3492</v>
      </c>
      <c r="E233" s="0" t="s">
        <v>3493</v>
      </c>
      <c r="F233" s="0" t="s">
        <v>2867</v>
      </c>
      <c r="G233" s="0" t="s">
        <v>3494</v>
      </c>
    </row>
    <row customHeight="1" ht="11.25">
      <c r="A234" s="0" t="s">
        <v>16</v>
      </c>
      <c r="B234" s="0" t="s">
        <v>3452</v>
      </c>
      <c r="C234" s="0" t="s">
        <v>3453</v>
      </c>
      <c r="D234" s="0" t="s">
        <v>3495</v>
      </c>
      <c r="E234" s="0" t="s">
        <v>3496</v>
      </c>
      <c r="F234" s="0" t="s">
        <v>2867</v>
      </c>
      <c r="G234" s="0" t="s">
        <v>3497</v>
      </c>
    </row>
    <row customHeight="1" ht="11.25">
      <c r="A235" s="0" t="s">
        <v>16</v>
      </c>
      <c r="B235" s="0" t="s">
        <v>3452</v>
      </c>
      <c r="C235" s="0" t="s">
        <v>3453</v>
      </c>
      <c r="D235" s="0" t="s">
        <v>3498</v>
      </c>
      <c r="E235" s="0" t="s">
        <v>3499</v>
      </c>
      <c r="F235" s="0" t="s">
        <v>2867</v>
      </c>
      <c r="G235" s="0" t="s">
        <v>3500</v>
      </c>
    </row>
    <row customHeight="1" ht="11.25">
      <c r="A236" s="0" t="s">
        <v>16</v>
      </c>
      <c r="B236" s="0" t="s">
        <v>3452</v>
      </c>
      <c r="C236" s="0" t="s">
        <v>3453</v>
      </c>
      <c r="D236" s="0" t="s">
        <v>3501</v>
      </c>
      <c r="E236" s="0" t="s">
        <v>3502</v>
      </c>
      <c r="F236" s="0" t="s">
        <v>2867</v>
      </c>
      <c r="G236" s="0" t="s">
        <v>3503</v>
      </c>
    </row>
    <row customHeight="1" ht="11.25">
      <c r="A237" s="0" t="s">
        <v>16</v>
      </c>
      <c r="B237" s="0" t="s">
        <v>3452</v>
      </c>
      <c r="C237" s="0" t="s">
        <v>3453</v>
      </c>
      <c r="D237" s="0" t="s">
        <v>3504</v>
      </c>
      <c r="E237" s="0" t="s">
        <v>3505</v>
      </c>
      <c r="F237" s="0" t="s">
        <v>2867</v>
      </c>
      <c r="G237" s="0" t="s">
        <v>3506</v>
      </c>
    </row>
    <row customHeight="1" ht="11.25">
      <c r="A238" s="0" t="s">
        <v>16</v>
      </c>
      <c r="B238" s="0" t="s">
        <v>3452</v>
      </c>
      <c r="C238" s="0" t="s">
        <v>3453</v>
      </c>
      <c r="D238" s="0" t="s">
        <v>3507</v>
      </c>
      <c r="E238" s="0" t="s">
        <v>3508</v>
      </c>
      <c r="F238" s="0" t="s">
        <v>2867</v>
      </c>
      <c r="G238" s="0" t="s">
        <v>3509</v>
      </c>
    </row>
    <row customHeight="1" ht="11.25">
      <c r="A239" s="0" t="s">
        <v>16</v>
      </c>
      <c r="B239" s="0" t="s">
        <v>3452</v>
      </c>
      <c r="C239" s="0" t="s">
        <v>3453</v>
      </c>
      <c r="D239" s="0" t="s">
        <v>3452</v>
      </c>
      <c r="E239" s="0" t="s">
        <v>3453</v>
      </c>
      <c r="F239" s="0" t="s">
        <v>2864</v>
      </c>
      <c r="G239" s="0" t="s">
        <v>3510</v>
      </c>
    </row>
    <row customHeight="1" ht="11.25">
      <c r="A240" s="0" t="s">
        <v>16</v>
      </c>
      <c r="B240" s="0" t="s">
        <v>3511</v>
      </c>
      <c r="C240" s="0" t="s">
        <v>3512</v>
      </c>
      <c r="D240" s="0" t="s">
        <v>3513</v>
      </c>
      <c r="E240" s="0" t="s">
        <v>3514</v>
      </c>
      <c r="F240" s="0" t="s">
        <v>2870</v>
      </c>
      <c r="G240" s="0" t="s">
        <v>3515</v>
      </c>
    </row>
    <row customHeight="1" ht="11.25">
      <c r="A241" s="0" t="s">
        <v>16</v>
      </c>
      <c r="B241" s="0" t="s">
        <v>3511</v>
      </c>
      <c r="C241" s="0" t="s">
        <v>3512</v>
      </c>
      <c r="D241" s="0" t="s">
        <v>3516</v>
      </c>
      <c r="E241" s="0" t="s">
        <v>3517</v>
      </c>
      <c r="F241" s="0" t="s">
        <v>2867</v>
      </c>
      <c r="G241" s="0" t="s">
        <v>3518</v>
      </c>
    </row>
    <row customHeight="1" ht="11.25">
      <c r="A242" s="0" t="s">
        <v>16</v>
      </c>
      <c r="B242" s="0" t="s">
        <v>3511</v>
      </c>
      <c r="C242" s="0" t="s">
        <v>3512</v>
      </c>
      <c r="D242" s="0" t="s">
        <v>3519</v>
      </c>
      <c r="E242" s="0" t="s">
        <v>3520</v>
      </c>
      <c r="F242" s="0" t="s">
        <v>2867</v>
      </c>
      <c r="G242" s="0" t="s">
        <v>3521</v>
      </c>
    </row>
    <row customHeight="1" ht="11.25">
      <c r="A243" s="0" t="s">
        <v>16</v>
      </c>
      <c r="B243" s="0" t="s">
        <v>3511</v>
      </c>
      <c r="C243" s="0" t="s">
        <v>3512</v>
      </c>
      <c r="D243" s="0" t="s">
        <v>2887</v>
      </c>
      <c r="E243" s="0" t="s">
        <v>3522</v>
      </c>
      <c r="F243" s="0" t="s">
        <v>2867</v>
      </c>
      <c r="G243" s="0" t="s">
        <v>3523</v>
      </c>
    </row>
    <row customHeight="1" ht="11.25">
      <c r="A244" s="0" t="s">
        <v>16</v>
      </c>
      <c r="B244" s="0" t="s">
        <v>3511</v>
      </c>
      <c r="C244" s="0" t="s">
        <v>3512</v>
      </c>
      <c r="D244" s="0" t="s">
        <v>3524</v>
      </c>
      <c r="E244" s="0" t="s">
        <v>3525</v>
      </c>
      <c r="F244" s="0" t="s">
        <v>2867</v>
      </c>
      <c r="G244" s="0" t="s">
        <v>3526</v>
      </c>
    </row>
    <row customHeight="1" ht="11.25">
      <c r="A245" s="0" t="s">
        <v>16</v>
      </c>
      <c r="B245" s="0" t="s">
        <v>3511</v>
      </c>
      <c r="C245" s="0" t="s">
        <v>3512</v>
      </c>
      <c r="D245" s="0" t="s">
        <v>3527</v>
      </c>
      <c r="E245" s="0" t="s">
        <v>3528</v>
      </c>
      <c r="F245" s="0" t="s">
        <v>2867</v>
      </c>
      <c r="G245" s="0" t="s">
        <v>3529</v>
      </c>
    </row>
    <row customHeight="1" ht="11.25">
      <c r="A246" s="0" t="s">
        <v>16</v>
      </c>
      <c r="B246" s="0" t="s">
        <v>3511</v>
      </c>
      <c r="C246" s="0" t="s">
        <v>3512</v>
      </c>
      <c r="D246" s="0" t="s">
        <v>3530</v>
      </c>
      <c r="E246" s="0" t="s">
        <v>3531</v>
      </c>
      <c r="F246" s="0" t="s">
        <v>2867</v>
      </c>
      <c r="G246" s="0" t="s">
        <v>3532</v>
      </c>
    </row>
    <row customHeight="1" ht="11.25">
      <c r="A247" s="0" t="s">
        <v>16</v>
      </c>
      <c r="B247" s="0" t="s">
        <v>3511</v>
      </c>
      <c r="C247" s="0" t="s">
        <v>3512</v>
      </c>
      <c r="D247" s="0" t="s">
        <v>3533</v>
      </c>
      <c r="E247" s="0" t="s">
        <v>3534</v>
      </c>
      <c r="F247" s="0" t="s">
        <v>2867</v>
      </c>
      <c r="G247" s="0" t="s">
        <v>3535</v>
      </c>
    </row>
    <row customHeight="1" ht="11.25">
      <c r="A248" s="0" t="s">
        <v>16</v>
      </c>
      <c r="B248" s="0" t="s">
        <v>3511</v>
      </c>
      <c r="C248" s="0" t="s">
        <v>3512</v>
      </c>
      <c r="D248" s="0" t="s">
        <v>3536</v>
      </c>
      <c r="E248" s="0" t="s">
        <v>3537</v>
      </c>
      <c r="F248" s="0" t="s">
        <v>2867</v>
      </c>
      <c r="G248" s="0" t="s">
        <v>3538</v>
      </c>
    </row>
    <row customHeight="1" ht="11.25">
      <c r="A249" s="0" t="s">
        <v>16</v>
      </c>
      <c r="B249" s="0" t="s">
        <v>3511</v>
      </c>
      <c r="C249" s="0" t="s">
        <v>3512</v>
      </c>
      <c r="D249" s="0" t="s">
        <v>3539</v>
      </c>
      <c r="E249" s="0" t="s">
        <v>3540</v>
      </c>
      <c r="F249" s="0" t="s">
        <v>2867</v>
      </c>
      <c r="G249" s="0" t="s">
        <v>3541</v>
      </c>
    </row>
    <row customHeight="1" ht="11.25">
      <c r="A250" s="0" t="s">
        <v>16</v>
      </c>
      <c r="B250" s="0" t="s">
        <v>3511</v>
      </c>
      <c r="C250" s="0" t="s">
        <v>3512</v>
      </c>
      <c r="D250" s="0" t="s">
        <v>3542</v>
      </c>
      <c r="E250" s="0" t="s">
        <v>3543</v>
      </c>
      <c r="F250" s="0" t="s">
        <v>2867</v>
      </c>
      <c r="G250" s="0" t="s">
        <v>3544</v>
      </c>
    </row>
    <row customHeight="1" ht="11.25">
      <c r="A251" s="0" t="s">
        <v>16</v>
      </c>
      <c r="B251" s="0" t="s">
        <v>3511</v>
      </c>
      <c r="C251" s="0" t="s">
        <v>3512</v>
      </c>
      <c r="D251" s="0" t="s">
        <v>3511</v>
      </c>
      <c r="E251" s="0" t="s">
        <v>3512</v>
      </c>
      <c r="F251" s="0" t="s">
        <v>2864</v>
      </c>
      <c r="G251" s="0" t="s">
        <v>3545</v>
      </c>
    </row>
    <row customHeight="1" ht="11.25">
      <c r="A252" s="0" t="s">
        <v>16</v>
      </c>
      <c r="B252" s="0" t="s">
        <v>3546</v>
      </c>
      <c r="C252" s="0" t="s">
        <v>3547</v>
      </c>
      <c r="D252" s="0" t="s">
        <v>3548</v>
      </c>
      <c r="E252" s="0" t="s">
        <v>3549</v>
      </c>
      <c r="F252" s="0" t="s">
        <v>2867</v>
      </c>
      <c r="G252" s="0" t="s">
        <v>3550</v>
      </c>
    </row>
    <row customHeight="1" ht="11.25">
      <c r="A253" s="0" t="s">
        <v>16</v>
      </c>
      <c r="B253" s="0" t="s">
        <v>3546</v>
      </c>
      <c r="C253" s="0" t="s">
        <v>3547</v>
      </c>
      <c r="D253" s="0" t="s">
        <v>3551</v>
      </c>
      <c r="E253" s="0" t="s">
        <v>3552</v>
      </c>
      <c r="F253" s="0" t="s">
        <v>2867</v>
      </c>
      <c r="G253" s="0" t="s">
        <v>3553</v>
      </c>
    </row>
    <row customHeight="1" ht="11.25">
      <c r="A254" s="0" t="s">
        <v>16</v>
      </c>
      <c r="B254" s="0" t="s">
        <v>3546</v>
      </c>
      <c r="C254" s="0" t="s">
        <v>3547</v>
      </c>
      <c r="D254" s="0" t="s">
        <v>3554</v>
      </c>
      <c r="E254" s="0" t="s">
        <v>3555</v>
      </c>
      <c r="F254" s="0" t="s">
        <v>2867</v>
      </c>
      <c r="G254" s="0" t="s">
        <v>3556</v>
      </c>
    </row>
    <row customHeight="1" ht="11.25">
      <c r="A255" s="0" t="s">
        <v>16</v>
      </c>
      <c r="B255" s="0" t="s">
        <v>3546</v>
      </c>
      <c r="C255" s="0" t="s">
        <v>3547</v>
      </c>
      <c r="D255" s="0" t="s">
        <v>3557</v>
      </c>
      <c r="E255" s="0" t="s">
        <v>3558</v>
      </c>
      <c r="F255" s="0" t="s">
        <v>2867</v>
      </c>
      <c r="G255" s="0" t="s">
        <v>3559</v>
      </c>
    </row>
    <row customHeight="1" ht="11.25">
      <c r="A256" s="0" t="s">
        <v>16</v>
      </c>
      <c r="B256" s="0" t="s">
        <v>3546</v>
      </c>
      <c r="C256" s="0" t="s">
        <v>3547</v>
      </c>
      <c r="D256" s="0" t="s">
        <v>3560</v>
      </c>
      <c r="E256" s="0" t="s">
        <v>3561</v>
      </c>
      <c r="F256" s="0" t="s">
        <v>2867</v>
      </c>
      <c r="G256" s="0" t="s">
        <v>3562</v>
      </c>
    </row>
    <row customHeight="1" ht="11.25">
      <c r="A257" s="0" t="s">
        <v>16</v>
      </c>
      <c r="B257" s="0" t="s">
        <v>3546</v>
      </c>
      <c r="C257" s="0" t="s">
        <v>3547</v>
      </c>
      <c r="D257" s="0" t="s">
        <v>3563</v>
      </c>
      <c r="E257" s="0" t="s">
        <v>3564</v>
      </c>
      <c r="F257" s="0" t="s">
        <v>2867</v>
      </c>
      <c r="G257" s="0" t="s">
        <v>3565</v>
      </c>
    </row>
    <row customHeight="1" ht="11.25">
      <c r="A258" s="0" t="s">
        <v>16</v>
      </c>
      <c r="B258" s="0" t="s">
        <v>3546</v>
      </c>
      <c r="C258" s="0" t="s">
        <v>3547</v>
      </c>
      <c r="D258" s="0" t="s">
        <v>3546</v>
      </c>
      <c r="E258" s="0" t="s">
        <v>3547</v>
      </c>
      <c r="F258" s="0" t="s">
        <v>2864</v>
      </c>
      <c r="G258" s="0" t="s">
        <v>3566</v>
      </c>
    </row>
    <row customHeight="1" ht="11.25">
      <c r="A259" s="0" t="s">
        <v>16</v>
      </c>
      <c r="B259" s="0" t="s">
        <v>3567</v>
      </c>
      <c r="C259" s="0" t="s">
        <v>3568</v>
      </c>
      <c r="D259" s="0" t="s">
        <v>3569</v>
      </c>
      <c r="E259" s="0" t="s">
        <v>3570</v>
      </c>
      <c r="F259" s="0" t="s">
        <v>2867</v>
      </c>
      <c r="G259" s="0" t="s">
        <v>3571</v>
      </c>
    </row>
    <row customHeight="1" ht="11.25">
      <c r="A260" s="0" t="s">
        <v>16</v>
      </c>
      <c r="B260" s="0" t="s">
        <v>3567</v>
      </c>
      <c r="C260" s="0" t="s">
        <v>3568</v>
      </c>
      <c r="D260" s="0" t="s">
        <v>3572</v>
      </c>
      <c r="E260" s="0" t="s">
        <v>3573</v>
      </c>
      <c r="F260" s="0" t="s">
        <v>2867</v>
      </c>
      <c r="G260" s="0" t="s">
        <v>3574</v>
      </c>
    </row>
    <row customHeight="1" ht="11.25">
      <c r="A261" s="0" t="s">
        <v>16</v>
      </c>
      <c r="B261" s="0" t="s">
        <v>3567</v>
      </c>
      <c r="C261" s="0" t="s">
        <v>3568</v>
      </c>
      <c r="D261" s="0" t="s">
        <v>3575</v>
      </c>
      <c r="E261" s="0" t="s">
        <v>3576</v>
      </c>
      <c r="F261" s="0" t="s">
        <v>2867</v>
      </c>
      <c r="G261" s="0" t="s">
        <v>3577</v>
      </c>
    </row>
    <row customHeight="1" ht="11.25">
      <c r="A262" s="0" t="s">
        <v>16</v>
      </c>
      <c r="B262" s="0" t="s">
        <v>3567</v>
      </c>
      <c r="C262" s="0" t="s">
        <v>3568</v>
      </c>
      <c r="D262" s="0" t="s">
        <v>3578</v>
      </c>
      <c r="E262" s="0" t="s">
        <v>3579</v>
      </c>
      <c r="F262" s="0" t="s">
        <v>2867</v>
      </c>
      <c r="G262" s="0" t="s">
        <v>3580</v>
      </c>
    </row>
    <row customHeight="1" ht="11.25">
      <c r="A263" s="0" t="s">
        <v>16</v>
      </c>
      <c r="B263" s="0" t="s">
        <v>3567</v>
      </c>
      <c r="C263" s="0" t="s">
        <v>3568</v>
      </c>
      <c r="D263" s="0" t="s">
        <v>3581</v>
      </c>
      <c r="E263" s="0" t="s">
        <v>3582</v>
      </c>
      <c r="F263" s="0" t="s">
        <v>2867</v>
      </c>
      <c r="G263" s="0" t="s">
        <v>3583</v>
      </c>
    </row>
    <row customHeight="1" ht="11.25">
      <c r="A264" s="0" t="s">
        <v>16</v>
      </c>
      <c r="B264" s="0" t="s">
        <v>3567</v>
      </c>
      <c r="C264" s="0" t="s">
        <v>3568</v>
      </c>
      <c r="D264" s="0" t="s">
        <v>3584</v>
      </c>
      <c r="E264" s="0" t="s">
        <v>3585</v>
      </c>
      <c r="F264" s="0" t="s">
        <v>2867</v>
      </c>
      <c r="G264" s="0" t="s">
        <v>3586</v>
      </c>
    </row>
    <row customHeight="1" ht="11.25">
      <c r="A265" s="0" t="s">
        <v>16</v>
      </c>
      <c r="B265" s="0" t="s">
        <v>3567</v>
      </c>
      <c r="C265" s="0" t="s">
        <v>3568</v>
      </c>
      <c r="D265" s="0" t="s">
        <v>3587</v>
      </c>
      <c r="E265" s="0" t="s">
        <v>3588</v>
      </c>
      <c r="F265" s="0" t="s">
        <v>2867</v>
      </c>
      <c r="G265" s="0" t="s">
        <v>3589</v>
      </c>
    </row>
    <row customHeight="1" ht="11.25">
      <c r="A266" s="0" t="s">
        <v>16</v>
      </c>
      <c r="B266" s="0" t="s">
        <v>3567</v>
      </c>
      <c r="C266" s="0" t="s">
        <v>3568</v>
      </c>
      <c r="D266" s="0" t="s">
        <v>3590</v>
      </c>
      <c r="E266" s="0" t="s">
        <v>3591</v>
      </c>
      <c r="F266" s="0" t="s">
        <v>2867</v>
      </c>
      <c r="G266" s="0" t="s">
        <v>3592</v>
      </c>
    </row>
    <row customHeight="1" ht="11.25">
      <c r="A267" s="0" t="s">
        <v>16</v>
      </c>
      <c r="B267" s="0" t="s">
        <v>3567</v>
      </c>
      <c r="C267" s="0" t="s">
        <v>3568</v>
      </c>
      <c r="D267" s="0" t="s">
        <v>3593</v>
      </c>
      <c r="E267" s="0" t="s">
        <v>3594</v>
      </c>
      <c r="F267" s="0" t="s">
        <v>2867</v>
      </c>
      <c r="G267" s="0" t="s">
        <v>3595</v>
      </c>
    </row>
    <row customHeight="1" ht="11.25">
      <c r="A268" s="0" t="s">
        <v>16</v>
      </c>
      <c r="B268" s="0" t="s">
        <v>3567</v>
      </c>
      <c r="C268" s="0" t="s">
        <v>3568</v>
      </c>
      <c r="D268" s="0" t="s">
        <v>3596</v>
      </c>
      <c r="E268" s="0" t="s">
        <v>3597</v>
      </c>
      <c r="F268" s="0" t="s">
        <v>2867</v>
      </c>
      <c r="G268" s="0" t="s">
        <v>3598</v>
      </c>
    </row>
    <row customHeight="1" ht="11.25">
      <c r="A269" s="0" t="s">
        <v>16</v>
      </c>
      <c r="B269" s="0" t="s">
        <v>3567</v>
      </c>
      <c r="C269" s="0" t="s">
        <v>3568</v>
      </c>
      <c r="D269" s="0" t="s">
        <v>3599</v>
      </c>
      <c r="E269" s="0" t="s">
        <v>3600</v>
      </c>
      <c r="F269" s="0" t="s">
        <v>2867</v>
      </c>
      <c r="G269" s="0" t="s">
        <v>3601</v>
      </c>
    </row>
    <row customHeight="1" ht="11.25">
      <c r="A270" s="0" t="s">
        <v>16</v>
      </c>
      <c r="B270" s="0" t="s">
        <v>3567</v>
      </c>
      <c r="C270" s="0" t="s">
        <v>3568</v>
      </c>
      <c r="D270" s="0" t="s">
        <v>3602</v>
      </c>
      <c r="E270" s="0" t="s">
        <v>3603</v>
      </c>
      <c r="F270" s="0" t="s">
        <v>2867</v>
      </c>
      <c r="G270" s="0" t="s">
        <v>3604</v>
      </c>
    </row>
    <row customHeight="1" ht="11.25">
      <c r="A271" s="0" t="s">
        <v>16</v>
      </c>
      <c r="B271" s="0" t="s">
        <v>3567</v>
      </c>
      <c r="C271" s="0" t="s">
        <v>3568</v>
      </c>
      <c r="D271" s="0" t="s">
        <v>3605</v>
      </c>
      <c r="E271" s="0" t="s">
        <v>3606</v>
      </c>
      <c r="F271" s="0" t="s">
        <v>2867</v>
      </c>
      <c r="G271" s="0" t="s">
        <v>3607</v>
      </c>
    </row>
    <row customHeight="1" ht="11.25">
      <c r="A272" s="0" t="s">
        <v>16</v>
      </c>
      <c r="B272" s="0" t="s">
        <v>3567</v>
      </c>
      <c r="C272" s="0" t="s">
        <v>3568</v>
      </c>
      <c r="D272" s="0" t="s">
        <v>3608</v>
      </c>
      <c r="E272" s="0" t="s">
        <v>3609</v>
      </c>
      <c r="F272" s="0" t="s">
        <v>2867</v>
      </c>
      <c r="G272" s="0" t="s">
        <v>3610</v>
      </c>
    </row>
    <row customHeight="1" ht="11.25">
      <c r="A273" s="0" t="s">
        <v>16</v>
      </c>
      <c r="B273" s="0" t="s">
        <v>3567</v>
      </c>
      <c r="C273" s="0" t="s">
        <v>3568</v>
      </c>
      <c r="D273" s="0" t="s">
        <v>3611</v>
      </c>
      <c r="E273" s="0" t="s">
        <v>3612</v>
      </c>
      <c r="F273" s="0" t="s">
        <v>2867</v>
      </c>
      <c r="G273" s="0" t="s">
        <v>3613</v>
      </c>
    </row>
    <row customHeight="1" ht="11.25">
      <c r="A274" s="0" t="s">
        <v>16</v>
      </c>
      <c r="B274" s="0" t="s">
        <v>3567</v>
      </c>
      <c r="C274" s="0" t="s">
        <v>3568</v>
      </c>
      <c r="D274" s="0" t="s">
        <v>3567</v>
      </c>
      <c r="E274" s="0" t="s">
        <v>3568</v>
      </c>
      <c r="F274" s="0" t="s">
        <v>2864</v>
      </c>
      <c r="G274" s="0" t="s">
        <v>3614</v>
      </c>
    </row>
    <row customHeight="1" ht="11.25">
      <c r="A275" s="0" t="s">
        <v>16</v>
      </c>
      <c r="B275" s="0" t="s">
        <v>3615</v>
      </c>
      <c r="C275" s="0" t="s">
        <v>3616</v>
      </c>
      <c r="D275" s="0" t="s">
        <v>3617</v>
      </c>
      <c r="E275" s="0" t="s">
        <v>3618</v>
      </c>
      <c r="F275" s="0" t="s">
        <v>2867</v>
      </c>
      <c r="G275" s="0" t="s">
        <v>3619</v>
      </c>
    </row>
    <row customHeight="1" ht="11.25">
      <c r="A276" s="0" t="s">
        <v>16</v>
      </c>
      <c r="B276" s="0" t="s">
        <v>3615</v>
      </c>
      <c r="C276" s="0" t="s">
        <v>3616</v>
      </c>
      <c r="D276" s="0" t="s">
        <v>3620</v>
      </c>
      <c r="E276" s="0" t="s">
        <v>3621</v>
      </c>
      <c r="F276" s="0" t="s">
        <v>2867</v>
      </c>
      <c r="G276" s="0" t="s">
        <v>3622</v>
      </c>
    </row>
    <row customHeight="1" ht="11.25">
      <c r="A277" s="0" t="s">
        <v>16</v>
      </c>
      <c r="B277" s="0" t="s">
        <v>3615</v>
      </c>
      <c r="C277" s="0" t="s">
        <v>3616</v>
      </c>
      <c r="D277" s="0" t="s">
        <v>3427</v>
      </c>
      <c r="E277" s="0" t="s">
        <v>3623</v>
      </c>
      <c r="F277" s="0" t="s">
        <v>2867</v>
      </c>
      <c r="G277" s="0" t="s">
        <v>3624</v>
      </c>
    </row>
    <row customHeight="1" ht="11.25">
      <c r="A278" s="0" t="s">
        <v>16</v>
      </c>
      <c r="B278" s="0" t="s">
        <v>3615</v>
      </c>
      <c r="C278" s="0" t="s">
        <v>3616</v>
      </c>
      <c r="D278" s="0" t="s">
        <v>3625</v>
      </c>
      <c r="E278" s="0" t="s">
        <v>3626</v>
      </c>
      <c r="F278" s="0" t="s">
        <v>2867</v>
      </c>
      <c r="G278" s="0" t="s">
        <v>3627</v>
      </c>
    </row>
    <row customHeight="1" ht="11.25">
      <c r="A279" s="0" t="s">
        <v>16</v>
      </c>
      <c r="B279" s="0" t="s">
        <v>3615</v>
      </c>
      <c r="C279" s="0" t="s">
        <v>3616</v>
      </c>
      <c r="D279" s="0" t="s">
        <v>3628</v>
      </c>
      <c r="E279" s="0" t="s">
        <v>3629</v>
      </c>
      <c r="F279" s="0" t="s">
        <v>2867</v>
      </c>
      <c r="G279" s="0" t="s">
        <v>3630</v>
      </c>
    </row>
    <row customHeight="1" ht="11.25">
      <c r="A280" s="0" t="s">
        <v>16</v>
      </c>
      <c r="B280" s="0" t="s">
        <v>3615</v>
      </c>
      <c r="C280" s="0" t="s">
        <v>3616</v>
      </c>
      <c r="D280" s="0" t="s">
        <v>3631</v>
      </c>
      <c r="E280" s="0" t="s">
        <v>3632</v>
      </c>
      <c r="F280" s="0" t="s">
        <v>2867</v>
      </c>
      <c r="G280" s="0" t="s">
        <v>3633</v>
      </c>
    </row>
    <row customHeight="1" ht="11.25">
      <c r="A281" s="0" t="s">
        <v>16</v>
      </c>
      <c r="B281" s="0" t="s">
        <v>3615</v>
      </c>
      <c r="C281" s="0" t="s">
        <v>3616</v>
      </c>
      <c r="D281" s="0" t="s">
        <v>3634</v>
      </c>
      <c r="E281" s="0" t="s">
        <v>3635</v>
      </c>
      <c r="F281" s="0" t="s">
        <v>2867</v>
      </c>
      <c r="G281" s="0" t="s">
        <v>3636</v>
      </c>
    </row>
    <row customHeight="1" ht="11.25">
      <c r="A282" s="0" t="s">
        <v>16</v>
      </c>
      <c r="B282" s="0" t="s">
        <v>3615</v>
      </c>
      <c r="C282" s="0" t="s">
        <v>3616</v>
      </c>
      <c r="D282" s="0" t="s">
        <v>3637</v>
      </c>
      <c r="E282" s="0" t="s">
        <v>3638</v>
      </c>
      <c r="F282" s="0" t="s">
        <v>2867</v>
      </c>
      <c r="G282" s="0" t="s">
        <v>3639</v>
      </c>
    </row>
    <row customHeight="1" ht="11.25">
      <c r="A283" s="0" t="s">
        <v>16</v>
      </c>
      <c r="B283" s="0" t="s">
        <v>3615</v>
      </c>
      <c r="C283" s="0" t="s">
        <v>3616</v>
      </c>
      <c r="D283" s="0" t="s">
        <v>3640</v>
      </c>
      <c r="E283" s="0" t="s">
        <v>3641</v>
      </c>
      <c r="F283" s="0" t="s">
        <v>2867</v>
      </c>
      <c r="G283" s="0" t="s">
        <v>3642</v>
      </c>
    </row>
    <row customHeight="1" ht="11.25">
      <c r="A284" s="0" t="s">
        <v>16</v>
      </c>
      <c r="B284" s="0" t="s">
        <v>3615</v>
      </c>
      <c r="C284" s="0" t="s">
        <v>3616</v>
      </c>
      <c r="D284" s="0" t="s">
        <v>3643</v>
      </c>
      <c r="E284" s="0" t="s">
        <v>3644</v>
      </c>
      <c r="F284" s="0" t="s">
        <v>2867</v>
      </c>
      <c r="G284" s="0" t="s">
        <v>3645</v>
      </c>
    </row>
    <row customHeight="1" ht="11.25">
      <c r="A285" s="0" t="s">
        <v>16</v>
      </c>
      <c r="B285" s="0" t="s">
        <v>3615</v>
      </c>
      <c r="C285" s="0" t="s">
        <v>3616</v>
      </c>
      <c r="D285" s="0" t="s">
        <v>3646</v>
      </c>
      <c r="E285" s="0" t="s">
        <v>3647</v>
      </c>
      <c r="F285" s="0" t="s">
        <v>2867</v>
      </c>
      <c r="G285" s="0" t="s">
        <v>3648</v>
      </c>
    </row>
    <row customHeight="1" ht="11.25">
      <c r="A286" s="0" t="s">
        <v>16</v>
      </c>
      <c r="B286" s="0" t="s">
        <v>3615</v>
      </c>
      <c r="C286" s="0" t="s">
        <v>3616</v>
      </c>
      <c r="D286" s="0" t="s">
        <v>3649</v>
      </c>
      <c r="E286" s="0" t="s">
        <v>3650</v>
      </c>
      <c r="F286" s="0" t="s">
        <v>2867</v>
      </c>
      <c r="G286" s="0" t="s">
        <v>3651</v>
      </c>
    </row>
    <row customHeight="1" ht="11.25">
      <c r="A287" s="0" t="s">
        <v>16</v>
      </c>
      <c r="B287" s="0" t="s">
        <v>3615</v>
      </c>
      <c r="C287" s="0" t="s">
        <v>3616</v>
      </c>
      <c r="D287" s="0" t="s">
        <v>3652</v>
      </c>
      <c r="E287" s="0" t="s">
        <v>3653</v>
      </c>
      <c r="F287" s="0" t="s">
        <v>2867</v>
      </c>
      <c r="G287" s="0" t="s">
        <v>3654</v>
      </c>
    </row>
    <row customHeight="1" ht="11.25">
      <c r="A288" s="0" t="s">
        <v>16</v>
      </c>
      <c r="B288" s="0" t="s">
        <v>3615</v>
      </c>
      <c r="C288" s="0" t="s">
        <v>3616</v>
      </c>
      <c r="D288" s="0" t="s">
        <v>3655</v>
      </c>
      <c r="E288" s="0" t="s">
        <v>3656</v>
      </c>
      <c r="F288" s="0" t="s">
        <v>2867</v>
      </c>
      <c r="G288" s="0" t="s">
        <v>3657</v>
      </c>
    </row>
    <row customHeight="1" ht="11.25">
      <c r="A289" s="0" t="s">
        <v>16</v>
      </c>
      <c r="B289" s="0" t="s">
        <v>3615</v>
      </c>
      <c r="C289" s="0" t="s">
        <v>3616</v>
      </c>
      <c r="D289" s="0" t="s">
        <v>3658</v>
      </c>
      <c r="E289" s="0" t="s">
        <v>3659</v>
      </c>
      <c r="F289" s="0" t="s">
        <v>2867</v>
      </c>
      <c r="G289" s="0" t="s">
        <v>3660</v>
      </c>
    </row>
    <row customHeight="1" ht="11.25">
      <c r="A290" s="0" t="s">
        <v>16</v>
      </c>
      <c r="B290" s="0" t="s">
        <v>3615</v>
      </c>
      <c r="C290" s="0" t="s">
        <v>3616</v>
      </c>
      <c r="D290" s="0" t="s">
        <v>3615</v>
      </c>
      <c r="E290" s="0" t="s">
        <v>3616</v>
      </c>
      <c r="F290" s="0" t="s">
        <v>2864</v>
      </c>
      <c r="G290" s="0" t="s">
        <v>3661</v>
      </c>
    </row>
    <row customHeight="1" ht="11.25">
      <c r="A291" s="0" t="s">
        <v>16</v>
      </c>
      <c r="B291" s="0" t="s">
        <v>3662</v>
      </c>
      <c r="C291" s="0" t="s">
        <v>3663</v>
      </c>
      <c r="D291" s="0" t="s">
        <v>3664</v>
      </c>
      <c r="E291" s="0" t="s">
        <v>3665</v>
      </c>
      <c r="F291" s="0" t="s">
        <v>2870</v>
      </c>
      <c r="G291" s="0" t="s">
        <v>3666</v>
      </c>
    </row>
    <row customHeight="1" ht="11.25">
      <c r="A292" s="0" t="s">
        <v>16</v>
      </c>
      <c r="B292" s="0" t="s">
        <v>3662</v>
      </c>
      <c r="C292" s="0" t="s">
        <v>3663</v>
      </c>
      <c r="D292" s="0" t="s">
        <v>3667</v>
      </c>
      <c r="E292" s="0" t="s">
        <v>3668</v>
      </c>
      <c r="F292" s="0" t="s">
        <v>2867</v>
      </c>
      <c r="G292" s="0" t="s">
        <v>3669</v>
      </c>
    </row>
    <row customHeight="1" ht="11.25">
      <c r="A293" s="0" t="s">
        <v>16</v>
      </c>
      <c r="B293" s="0" t="s">
        <v>3662</v>
      </c>
      <c r="C293" s="0" t="s">
        <v>3663</v>
      </c>
      <c r="D293" s="0" t="s">
        <v>3670</v>
      </c>
      <c r="E293" s="0" t="s">
        <v>3671</v>
      </c>
      <c r="F293" s="0" t="s">
        <v>2867</v>
      </c>
      <c r="G293" s="0" t="s">
        <v>3672</v>
      </c>
    </row>
    <row customHeight="1" ht="11.25">
      <c r="A294" s="0" t="s">
        <v>16</v>
      </c>
      <c r="B294" s="0" t="s">
        <v>3662</v>
      </c>
      <c r="C294" s="0" t="s">
        <v>3663</v>
      </c>
      <c r="D294" s="0" t="s">
        <v>3673</v>
      </c>
      <c r="E294" s="0" t="s">
        <v>3674</v>
      </c>
      <c r="F294" s="0" t="s">
        <v>2867</v>
      </c>
      <c r="G294" s="0" t="s">
        <v>3675</v>
      </c>
    </row>
    <row customHeight="1" ht="11.25">
      <c r="A295" s="0" t="s">
        <v>16</v>
      </c>
      <c r="B295" s="0" t="s">
        <v>3662</v>
      </c>
      <c r="C295" s="0" t="s">
        <v>3663</v>
      </c>
      <c r="D295" s="0" t="s">
        <v>3676</v>
      </c>
      <c r="E295" s="0" t="s">
        <v>3677</v>
      </c>
      <c r="F295" s="0" t="s">
        <v>2867</v>
      </c>
      <c r="G295" s="0" t="s">
        <v>3678</v>
      </c>
    </row>
    <row customHeight="1" ht="11.25">
      <c r="A296" s="0" t="s">
        <v>16</v>
      </c>
      <c r="B296" s="0" t="s">
        <v>3662</v>
      </c>
      <c r="C296" s="0" t="s">
        <v>3663</v>
      </c>
      <c r="D296" s="0" t="s">
        <v>3679</v>
      </c>
      <c r="E296" s="0" t="s">
        <v>3680</v>
      </c>
      <c r="F296" s="0" t="s">
        <v>2867</v>
      </c>
      <c r="G296" s="0" t="s">
        <v>3681</v>
      </c>
    </row>
    <row customHeight="1" ht="11.25">
      <c r="A297" s="0" t="s">
        <v>16</v>
      </c>
      <c r="B297" s="0" t="s">
        <v>3662</v>
      </c>
      <c r="C297" s="0" t="s">
        <v>3663</v>
      </c>
      <c r="D297" s="0" t="s">
        <v>3682</v>
      </c>
      <c r="E297" s="0" t="s">
        <v>3683</v>
      </c>
      <c r="F297" s="0" t="s">
        <v>2867</v>
      </c>
      <c r="G297" s="0" t="s">
        <v>3684</v>
      </c>
    </row>
    <row customHeight="1" ht="11.25">
      <c r="A298" s="0" t="s">
        <v>16</v>
      </c>
      <c r="B298" s="0" t="s">
        <v>3662</v>
      </c>
      <c r="C298" s="0" t="s">
        <v>3663</v>
      </c>
      <c r="D298" s="0" t="s">
        <v>3374</v>
      </c>
      <c r="E298" s="0" t="s">
        <v>3685</v>
      </c>
      <c r="F298" s="0" t="s">
        <v>2867</v>
      </c>
      <c r="G298" s="0" t="s">
        <v>3686</v>
      </c>
    </row>
    <row customHeight="1" ht="11.25">
      <c r="A299" s="0" t="s">
        <v>16</v>
      </c>
      <c r="B299" s="0" t="s">
        <v>3662</v>
      </c>
      <c r="C299" s="0" t="s">
        <v>3663</v>
      </c>
      <c r="D299" s="0" t="s">
        <v>3687</v>
      </c>
      <c r="E299" s="0" t="s">
        <v>3688</v>
      </c>
      <c r="F299" s="0" t="s">
        <v>2867</v>
      </c>
      <c r="G299" s="0" t="s">
        <v>3689</v>
      </c>
    </row>
    <row customHeight="1" ht="11.25">
      <c r="A300" s="0" t="s">
        <v>16</v>
      </c>
      <c r="B300" s="0" t="s">
        <v>3662</v>
      </c>
      <c r="C300" s="0" t="s">
        <v>3663</v>
      </c>
      <c r="D300" s="0" t="s">
        <v>3690</v>
      </c>
      <c r="E300" s="0" t="s">
        <v>3691</v>
      </c>
      <c r="F300" s="0" t="s">
        <v>2867</v>
      </c>
      <c r="G300" s="0" t="s">
        <v>3692</v>
      </c>
    </row>
    <row customHeight="1" ht="11.25">
      <c r="A301" s="0" t="s">
        <v>16</v>
      </c>
      <c r="B301" s="0" t="s">
        <v>3662</v>
      </c>
      <c r="C301" s="0" t="s">
        <v>3663</v>
      </c>
      <c r="D301" s="0" t="s">
        <v>3693</v>
      </c>
      <c r="E301" s="0" t="s">
        <v>3694</v>
      </c>
      <c r="F301" s="0" t="s">
        <v>2867</v>
      </c>
      <c r="G301" s="0" t="s">
        <v>3695</v>
      </c>
    </row>
    <row customHeight="1" ht="11.25">
      <c r="A302" s="0" t="s">
        <v>16</v>
      </c>
      <c r="B302" s="0" t="s">
        <v>3662</v>
      </c>
      <c r="C302" s="0" t="s">
        <v>3663</v>
      </c>
      <c r="D302" s="0" t="s">
        <v>3696</v>
      </c>
      <c r="E302" s="0" t="s">
        <v>3697</v>
      </c>
      <c r="F302" s="0" t="s">
        <v>2867</v>
      </c>
      <c r="G302" s="0" t="s">
        <v>3698</v>
      </c>
    </row>
    <row customHeight="1" ht="11.25">
      <c r="A303" s="0" t="s">
        <v>16</v>
      </c>
      <c r="B303" s="0" t="s">
        <v>3662</v>
      </c>
      <c r="C303" s="0" t="s">
        <v>3663</v>
      </c>
      <c r="D303" s="0" t="s">
        <v>3699</v>
      </c>
      <c r="E303" s="0" t="s">
        <v>3700</v>
      </c>
      <c r="F303" s="0" t="s">
        <v>2867</v>
      </c>
      <c r="G303" s="0" t="s">
        <v>3701</v>
      </c>
    </row>
    <row customHeight="1" ht="11.25">
      <c r="A304" s="0" t="s">
        <v>16</v>
      </c>
      <c r="B304" s="0" t="s">
        <v>3662</v>
      </c>
      <c r="C304" s="0" t="s">
        <v>3663</v>
      </c>
      <c r="D304" s="0" t="s">
        <v>3702</v>
      </c>
      <c r="E304" s="0" t="s">
        <v>3703</v>
      </c>
      <c r="F304" s="0" t="s">
        <v>2867</v>
      </c>
      <c r="G304" s="0" t="s">
        <v>3704</v>
      </c>
    </row>
    <row customHeight="1" ht="11.25">
      <c r="A305" s="0" t="s">
        <v>16</v>
      </c>
      <c r="B305" s="0" t="s">
        <v>3662</v>
      </c>
      <c r="C305" s="0" t="s">
        <v>3663</v>
      </c>
      <c r="D305" s="0" t="s">
        <v>3662</v>
      </c>
      <c r="E305" s="0" t="s">
        <v>3663</v>
      </c>
      <c r="F305" s="0" t="s">
        <v>2864</v>
      </c>
      <c r="G305" s="0" t="s">
        <v>3705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CACA8-4A79-9AB4-60BA-93A9CAE381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25" width="9.140625"/>
    <col min="2" max="2" style="4825" width="84.28125" customWidth="1"/>
    <col min="3" max="3" style="4825" width="9.140625"/>
  </cols>
  <sheetData>
    <row customHeight="1" ht="11.25">
      <c r="A1" s="891" t="s">
        <v>3754</v>
      </c>
      <c r="B1" s="891" t="s">
        <v>3755</v>
      </c>
      <c r="C1" s="891" t="s">
        <v>1168</v>
      </c>
    </row>
    <row customHeight="1" ht="11.25">
      <c r="A2" s="891">
        <v>4189678</v>
      </c>
      <c r="B2" s="891" t="s">
        <v>3756</v>
      </c>
      <c r="C2" s="891" t="s">
        <v>3757</v>
      </c>
    </row>
    <row customHeight="1" ht="11.25">
      <c r="A3" s="891">
        <v>4190415</v>
      </c>
      <c r="B3" s="891" t="s">
        <v>3758</v>
      </c>
      <c r="C3" s="891"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DE62D-EA5F-2F82-24BF-1977C58FE5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53" width="38.421875" customWidth="1"/>
    <col min="2" max="5" style="5453" width="9.140625"/>
  </cols>
  <sheetData>
    <row customHeight="1" ht="15">
      <c r="A1" s="219" t="s">
        <v>3759</v>
      </c>
      <c r="B1" s="219" t="s">
        <v>3760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E2FA3-8549-5CED-EA5B-9D2D603A83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3761</v>
      </c>
      <c r="B1" s="0" t="b">
        <v>1</v>
      </c>
    </row>
    <row customHeight="1" ht="11.25">
      <c r="A2" s="0" t="s">
        <v>3762</v>
      </c>
      <c r="B2" s="0" t="b">
        <v>0</v>
      </c>
    </row>
    <row customHeight="1" ht="11.25">
      <c r="A3" s="0" t="s">
        <v>3763</v>
      </c>
      <c r="B3" s="0" t="b">
        <v>0</v>
      </c>
    </row>
    <row customHeight="1" ht="11.25">
      <c r="A4" s="0" t="s">
        <v>3764</v>
      </c>
      <c r="B4" s="0" t="b">
        <v>0</v>
      </c>
    </row>
    <row customHeight="1" ht="11.25">
      <c r="A5" s="0" t="s">
        <v>3765</v>
      </c>
      <c r="B5" s="0" t="b">
        <v>0</v>
      </c>
    </row>
    <row customHeight="1" ht="11.25">
      <c r="A6" s="0" t="s">
        <v>3766</v>
      </c>
      <c r="B6" s="0" t="b">
        <v>1</v>
      </c>
    </row>
    <row customHeight="1" ht="11.25">
      <c r="A7" s="0" t="s">
        <v>3767</v>
      </c>
      <c r="B7" s="0" t="b">
        <v>0</v>
      </c>
    </row>
    <row customHeight="1" ht="11.25">
      <c r="A8" s="0" t="s">
        <v>3768</v>
      </c>
      <c r="B8" s="0" t="b">
        <v>0</v>
      </c>
    </row>
    <row customHeight="1" ht="11.25">
      <c r="A9" s="0" t="s">
        <v>3769</v>
      </c>
      <c r="B9" s="0" t="b">
        <v>1</v>
      </c>
    </row>
    <row customHeight="1" ht="11.25">
      <c r="A10" s="0" t="s">
        <v>3770</v>
      </c>
      <c r="B10" s="0" t="b">
        <v>0</v>
      </c>
    </row>
    <row customHeight="1" ht="11.25">
      <c r="A11" s="0" t="s">
        <v>3771</v>
      </c>
      <c r="B11" s="0" t="b">
        <v>0</v>
      </c>
    </row>
    <row customHeight="1" ht="11.25">
      <c r="A12" s="0" t="s">
        <v>3772</v>
      </c>
      <c r="B12" s="0" t="b">
        <v>0</v>
      </c>
    </row>
    <row customHeight="1" ht="11.25">
      <c r="A13" s="0" t="s">
        <v>3773</v>
      </c>
      <c r="B13" s="0" t="b">
        <v>0</v>
      </c>
    </row>
    <row customHeight="1" ht="11.25">
      <c r="A14" s="0" t="s">
        <v>3774</v>
      </c>
      <c r="B14" s="0" t="b">
        <v>0</v>
      </c>
    </row>
    <row customHeight="1" ht="11.25">
      <c r="A15" s="0" t="s">
        <v>3775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28A4-DEA3-CEDA-3E34-1F73164FC5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B7646-D547-BE36-B3EF-D1CC013AEB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3776</v>
      </c>
      <c r="B1" s="123" t="s">
        <v>3777</v>
      </c>
    </row>
    <row customHeight="1" ht="11.25">
      <c r="A2" s="118" t="s">
        <v>3778</v>
      </c>
      <c r="B2" s="118" t="s">
        <v>3779</v>
      </c>
    </row>
    <row customHeight="1" ht="11.25">
      <c r="A3" s="118" t="s">
        <v>3780</v>
      </c>
      <c r="B3" s="118" t="s">
        <v>3781</v>
      </c>
    </row>
    <row customHeight="1" ht="11.25">
      <c r="A4" s="118" t="s">
        <v>3782</v>
      </c>
      <c r="B4" s="118" t="s">
        <v>3783</v>
      </c>
    </row>
    <row customHeight="1" ht="11.25">
      <c r="A5" s="118" t="s">
        <v>3784</v>
      </c>
      <c r="B5" s="118" t="s">
        <v>3785</v>
      </c>
    </row>
    <row customHeight="1" ht="11.25">
      <c r="A6" s="118" t="s">
        <v>3786</v>
      </c>
      <c r="B6" s="118" t="s">
        <v>3787</v>
      </c>
    </row>
    <row customHeight="1" ht="11.25">
      <c r="A7" s="118" t="s">
        <v>3788</v>
      </c>
      <c r="B7" s="118" t="s">
        <v>3789</v>
      </c>
    </row>
    <row customHeight="1" ht="11.25">
      <c r="A8" s="118" t="s">
        <v>3790</v>
      </c>
      <c r="B8" s="118" t="s">
        <v>3791</v>
      </c>
    </row>
    <row customHeight="1" ht="11.25">
      <c r="A9" s="118" t="s">
        <v>3792</v>
      </c>
      <c r="B9" s="118" t="s">
        <v>3793</v>
      </c>
    </row>
    <row customHeight="1" ht="11.25">
      <c r="A10" s="118" t="s">
        <v>3794</v>
      </c>
      <c r="B10" s="118" t="s">
        <v>3795</v>
      </c>
    </row>
    <row customHeight="1" ht="11.25">
      <c r="A11" s="118" t="s">
        <v>3796</v>
      </c>
      <c r="B11" s="118" t="s">
        <v>3797</v>
      </c>
    </row>
    <row customHeight="1" ht="11.25">
      <c r="A12" s="118" t="s">
        <v>3798</v>
      </c>
      <c r="B12" s="118" t="s">
        <v>3799</v>
      </c>
    </row>
    <row customHeight="1" ht="11.25">
      <c r="A13" s="118" t="s">
        <v>3800</v>
      </c>
      <c r="B13" s="118" t="s">
        <v>3801</v>
      </c>
    </row>
    <row customHeight="1" ht="11.25">
      <c r="A14" s="118" t="s">
        <v>3802</v>
      </c>
      <c r="B14" s="118" t="s">
        <v>3803</v>
      </c>
    </row>
    <row customHeight="1" ht="11.25">
      <c r="A15" s="118" t="s">
        <v>3804</v>
      </c>
      <c r="B15" s="118" t="s">
        <v>3805</v>
      </c>
    </row>
    <row customHeight="1" ht="11.25">
      <c r="A16" s="118" t="s">
        <v>3806</v>
      </c>
      <c r="B16" s="118" t="s">
        <v>3807</v>
      </c>
    </row>
    <row customHeight="1" ht="11.25">
      <c r="A17" s="118" t="s">
        <v>3808</v>
      </c>
      <c r="B17" s="118" t="s">
        <v>3809</v>
      </c>
    </row>
    <row customHeight="1" ht="11.25">
      <c r="A18" s="118" t="s">
        <v>3810</v>
      </c>
      <c r="B18" s="118" t="s">
        <v>3811</v>
      </c>
    </row>
    <row customHeight="1" ht="11.25">
      <c r="A19" s="118" t="s">
        <v>3812</v>
      </c>
      <c r="B19" s="118" t="s">
        <v>3813</v>
      </c>
    </row>
    <row customHeight="1" ht="11.25">
      <c r="A20" s="118" t="s">
        <v>3814</v>
      </c>
      <c r="B20" s="118" t="s">
        <v>3815</v>
      </c>
    </row>
    <row customHeight="1" ht="11.25">
      <c r="A21" s="118" t="s">
        <v>3816</v>
      </c>
      <c r="B21" s="118" t="s">
        <v>3817</v>
      </c>
    </row>
    <row customHeight="1" ht="11.25">
      <c r="A22" s="118" t="s">
        <v>3818</v>
      </c>
      <c r="B22" s="118" t="s">
        <v>3819</v>
      </c>
    </row>
    <row customHeight="1" ht="11.25">
      <c r="A23" s="118" t="s">
        <v>3820</v>
      </c>
      <c r="B23" s="118" t="s">
        <v>3821</v>
      </c>
    </row>
    <row customHeight="1" ht="11.25">
      <c r="A24" s="118" t="s">
        <v>3822</v>
      </c>
      <c r="B24" s="118" t="s">
        <v>3823</v>
      </c>
    </row>
    <row customHeight="1" ht="11.25">
      <c r="A25" s="118" t="s">
        <v>3824</v>
      </c>
      <c r="B25" s="118" t="s">
        <v>3825</v>
      </c>
    </row>
    <row customHeight="1" ht="11.25">
      <c r="A26" s="118" t="s">
        <v>3826</v>
      </c>
      <c r="B26" s="118" t="s">
        <v>3827</v>
      </c>
    </row>
    <row customHeight="1" ht="11.25">
      <c r="A27" s="118" t="s">
        <v>3828</v>
      </c>
      <c r="B27" s="118" t="s">
        <v>3829</v>
      </c>
    </row>
    <row customHeight="1" ht="11.25">
      <c r="A28" s="118" t="s">
        <v>3830</v>
      </c>
      <c r="B28" s="118" t="s">
        <v>3831</v>
      </c>
    </row>
    <row customHeight="1" ht="11.25">
      <c r="A29" s="118" t="s">
        <v>3832</v>
      </c>
      <c r="B29" s="118" t="s">
        <v>3833</v>
      </c>
    </row>
    <row customHeight="1" ht="11.25">
      <c r="A30" s="118" t="s">
        <v>3834</v>
      </c>
      <c r="B30" s="118" t="s">
        <v>3835</v>
      </c>
    </row>
    <row customHeight="1" ht="11.25">
      <c r="A31" s="118" t="s">
        <v>3836</v>
      </c>
      <c r="B31" s="118" t="s">
        <v>3837</v>
      </c>
    </row>
    <row customHeight="1" ht="11.25">
      <c r="A32" s="118" t="s">
        <v>3838</v>
      </c>
      <c r="B32" s="118" t="s">
        <v>3839</v>
      </c>
    </row>
    <row customHeight="1" ht="11.25">
      <c r="A33" s="118" t="s">
        <v>3840</v>
      </c>
      <c r="B33" s="118" t="s">
        <v>3841</v>
      </c>
    </row>
    <row customHeight="1" ht="11.25">
      <c r="A34" s="118" t="s">
        <v>3842</v>
      </c>
      <c r="B34" s="118" t="s">
        <v>3843</v>
      </c>
    </row>
    <row customHeight="1" ht="11.25">
      <c r="A35" s="118" t="s">
        <v>3844</v>
      </c>
      <c r="B35" s="118" t="s">
        <v>3845</v>
      </c>
    </row>
    <row customHeight="1" ht="11.25">
      <c r="A36" s="118" t="s">
        <v>3846</v>
      </c>
      <c r="B36" s="118" t="s">
        <v>3847</v>
      </c>
    </row>
    <row customHeight="1" ht="11.25">
      <c r="A37" s="118" t="s">
        <v>3848</v>
      </c>
      <c r="B37" s="118" t="s">
        <v>3849</v>
      </c>
    </row>
    <row customHeight="1" ht="11.25">
      <c r="A38" s="118" t="s">
        <v>3850</v>
      </c>
      <c r="B38" s="118" t="s">
        <v>3851</v>
      </c>
    </row>
    <row customHeight="1" ht="11.25">
      <c r="A39" s="118" t="s">
        <v>3852</v>
      </c>
      <c r="B39" s="118" t="s">
        <v>3853</v>
      </c>
    </row>
    <row customHeight="1" ht="11.25">
      <c r="A40" s="118" t="s">
        <v>3854</v>
      </c>
      <c r="B40" s="118" t="s">
        <v>3855</v>
      </c>
    </row>
    <row customHeight="1" ht="11.25">
      <c r="A41" s="118" t="s">
        <v>3856</v>
      </c>
      <c r="B41" s="118" t="s">
        <v>3857</v>
      </c>
    </row>
    <row customHeight="1" ht="11.25">
      <c r="A42" s="118" t="s">
        <v>3858</v>
      </c>
      <c r="B42" s="118" t="s">
        <v>3859</v>
      </c>
    </row>
    <row customHeight="1" ht="11.25">
      <c r="A43" s="118" t="s">
        <v>3860</v>
      </c>
      <c r="B43" s="118" t="s">
        <v>3861</v>
      </c>
    </row>
    <row customHeight="1" ht="11.25">
      <c r="A44" s="118" t="s">
        <v>3862</v>
      </c>
      <c r="B44" s="118" t="s">
        <v>3863</v>
      </c>
    </row>
    <row customHeight="1" ht="11.25">
      <c r="A45" s="118" t="s">
        <v>3864</v>
      </c>
      <c r="B45" s="118" t="s">
        <v>3865</v>
      </c>
    </row>
    <row customHeight="1" ht="11.25">
      <c r="A46" s="118" t="s">
        <v>3866</v>
      </c>
      <c r="B46" s="118" t="s">
        <v>3867</v>
      </c>
    </row>
    <row customHeight="1" ht="11.25">
      <c r="A47" s="118" t="s">
        <v>3868</v>
      </c>
      <c r="B47" s="118" t="s">
        <v>3869</v>
      </c>
    </row>
    <row customHeight="1" ht="11.25">
      <c r="A48" s="118" t="s">
        <v>3870</v>
      </c>
      <c r="B48" s="118" t="s">
        <v>3871</v>
      </c>
    </row>
    <row customHeight="1" ht="11.25">
      <c r="A49" s="118" t="s">
        <v>3872</v>
      </c>
      <c r="B49" s="118" t="s">
        <v>3873</v>
      </c>
    </row>
    <row customHeight="1" ht="11.25">
      <c r="A50" s="118" t="s">
        <v>3874</v>
      </c>
      <c r="B50" s="118" t="s">
        <v>3875</v>
      </c>
    </row>
    <row customHeight="1" ht="11.25">
      <c r="A51" s="118" t="s">
        <v>3876</v>
      </c>
      <c r="B51" s="118" t="s">
        <v>3877</v>
      </c>
    </row>
    <row customHeight="1" ht="11.25">
      <c r="A52" s="118" t="s">
        <v>3878</v>
      </c>
      <c r="B52" s="118" t="s">
        <v>3879</v>
      </c>
    </row>
    <row customHeight="1" ht="11.25">
      <c r="A53" s="118" t="s">
        <v>3880</v>
      </c>
      <c r="B53" s="118" t="s">
        <v>3881</v>
      </c>
    </row>
    <row customHeight="1" ht="11.25">
      <c r="A54" s="118" t="s">
        <v>3882</v>
      </c>
      <c r="B54" s="118" t="s">
        <v>3883</v>
      </c>
    </row>
    <row customHeight="1" ht="11.25">
      <c r="A55" s="118" t="s">
        <v>3884</v>
      </c>
      <c r="B55" s="118" t="s">
        <v>3885</v>
      </c>
    </row>
    <row customHeight="1" ht="11.25">
      <c r="A56" s="118" t="s">
        <v>3886</v>
      </c>
      <c r="B56" s="118" t="s">
        <v>3887</v>
      </c>
    </row>
    <row customHeight="1" ht="11.25">
      <c r="A57" s="118" t="s">
        <v>3888</v>
      </c>
      <c r="B57" s="118" t="s">
        <v>3889</v>
      </c>
    </row>
    <row customHeight="1" ht="11.25">
      <c r="A58" s="118" t="s">
        <v>3890</v>
      </c>
      <c r="B58" s="118" t="s">
        <v>3891</v>
      </c>
    </row>
    <row customHeight="1" ht="11.25">
      <c r="A59" s="118" t="s">
        <v>3892</v>
      </c>
      <c r="B59" s="118" t="s">
        <v>3893</v>
      </c>
    </row>
    <row customHeight="1" ht="11.25">
      <c r="A60" s="118" t="s">
        <v>3894</v>
      </c>
      <c r="B60" s="118" t="s">
        <v>3895</v>
      </c>
    </row>
    <row customHeight="1" ht="11.25">
      <c r="A61" s="118"/>
      <c r="B61" s="118" t="s">
        <v>3896</v>
      </c>
    </row>
    <row customHeight="1" ht="11.25">
      <c r="A62" s="118"/>
      <c r="B62" s="118" t="s">
        <v>3897</v>
      </c>
    </row>
    <row customHeight="1" ht="11.25">
      <c r="A63" s="118"/>
      <c r="B63" s="118" t="s">
        <v>3898</v>
      </c>
    </row>
    <row customHeight="1" ht="11.25">
      <c r="A64" s="118"/>
      <c r="B64" s="118" t="s">
        <v>3899</v>
      </c>
    </row>
    <row customHeight="1" ht="11.25">
      <c r="A65" s="118"/>
      <c r="B65" s="118" t="s">
        <v>3900</v>
      </c>
    </row>
    <row customHeight="1" ht="11.25">
      <c r="A66" s="118"/>
      <c r="B66" s="118" t="s">
        <v>3901</v>
      </c>
    </row>
    <row customHeight="1" ht="11.25">
      <c r="A67" s="118"/>
      <c r="B67" s="118" t="s">
        <v>3902</v>
      </c>
    </row>
    <row customHeight="1" ht="11.25">
      <c r="A68" s="118"/>
      <c r="B68" s="118" t="s">
        <v>3903</v>
      </c>
    </row>
    <row customHeight="1" ht="11.25">
      <c r="A69" s="118"/>
      <c r="B69" s="118" t="s">
        <v>3904</v>
      </c>
    </row>
    <row customHeight="1" ht="11.25">
      <c r="A70" s="118"/>
      <c r="B70" s="118" t="s">
        <v>3905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166C-FCC2-2811-EA2B-D04299F87E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3906</v>
      </c>
    </row>
    <row customHeight="1" ht="90">
      <c r="B2" s="150" t="s">
        <v>3907</v>
      </c>
    </row>
    <row customHeight="1" ht="67.5">
      <c r="B3" s="150" t="s">
        <v>3908</v>
      </c>
    </row>
    <row customHeight="1" ht="33.75">
      <c r="B4" s="150" t="s">
        <v>3909</v>
      </c>
    </row>
    <row customHeight="1" ht="11.25">
      <c r="B5" s="150" t="s">
        <v>3910</v>
      </c>
    </row>
    <row customHeight="1" ht="22.5">
      <c r="B6" s="150" t="s">
        <v>3911</v>
      </c>
    </row>
    <row customHeight="1" ht="22.5">
      <c r="B7" s="150" t="s">
        <v>3912</v>
      </c>
    </row>
    <row customHeight="1" ht="22.5">
      <c r="B8" s="150" t="s">
        <v>3913</v>
      </c>
    </row>
    <row customHeight="1" ht="22.5">
      <c r="B9" s="150" t="s">
        <v>3914</v>
      </c>
    </row>
    <row customHeight="1" ht="56.25">
      <c r="B10" s="150" t="s">
        <v>3915</v>
      </c>
    </row>
    <row customHeight="1" ht="12.75">
      <c r="B11" s="215" t="s">
        <v>3916</v>
      </c>
    </row>
    <row customHeight="1" ht="11.25">
      <c r="B12" s="149" t="s">
        <v>3917</v>
      </c>
    </row>
    <row customHeight="1" ht="22.5">
      <c r="B13" s="150" t="s">
        <v>3918</v>
      </c>
    </row>
    <row customHeight="1" ht="67.5">
      <c r="B14" s="150" t="s">
        <v>3919</v>
      </c>
    </row>
    <row customHeight="1" ht="22.5">
      <c r="B15" s="150" t="s">
        <v>3920</v>
      </c>
    </row>
    <row customHeight="1" ht="11.25">
      <c r="B16" s="149" t="s">
        <v>3921</v>
      </c>
      <c r="D16" s="156"/>
    </row>
    <row customHeight="1" ht="33.75">
      <c r="B17" s="150" t="s">
        <v>3922</v>
      </c>
    </row>
    <row customHeight="1" ht="33.75">
      <c r="B18" s="150" t="s">
        <v>3923</v>
      </c>
    </row>
    <row customHeight="1" ht="11.25">
      <c r="B19" s="150" t="s">
        <v>3924</v>
      </c>
    </row>
    <row customHeight="1" ht="33.75">
      <c r="B20" s="150" t="s">
        <v>3925</v>
      </c>
    </row>
    <row customHeight="1" ht="11.25">
      <c r="B21" s="149" t="s">
        <v>3926</v>
      </c>
    </row>
    <row customHeight="1" ht="11.25">
      <c r="B22" s="150" t="s">
        <v>3927</v>
      </c>
    </row>
    <row r="24" customHeight="1" ht="22.5">
      <c r="B24" s="217" t="s">
        <v>3928</v>
      </c>
    </row>
    <row r="26" customHeight="1" ht="11.25">
      <c r="B26" s="149" t="s">
        <v>3929</v>
      </c>
    </row>
    <row customHeight="1" ht="22.5">
      <c r="B27" s="216" t="s">
        <v>401</v>
      </c>
    </row>
    <row customHeight="1" ht="56.25">
      <c r="B28" s="216" t="s">
        <v>3930</v>
      </c>
    </row>
    <row customHeight="1" ht="11.25">
      <c r="B29" s="266" t="s">
        <v>3931</v>
      </c>
    </row>
    <row customHeight="1" ht="22.5">
      <c r="B30" s="216" t="s">
        <v>3932</v>
      </c>
    </row>
    <row r="32" customHeight="1" ht="11.25">
      <c r="A32" s="244"/>
      <c r="B32" s="245" t="s">
        <v>3933</v>
      </c>
    </row>
    <row customHeight="1" ht="14.25">
      <c r="A33" s="246">
        <v>1</v>
      </c>
      <c r="B33" s="247" t="s">
        <v>3934</v>
      </c>
    </row>
    <row customHeight="1" ht="14.25">
      <c r="A34" s="246">
        <v>2</v>
      </c>
      <c r="B34" s="247" t="s">
        <v>3935</v>
      </c>
    </row>
    <row customHeight="1" ht="11.25">
      <c r="B35" s="245" t="s">
        <v>3936</v>
      </c>
    </row>
    <row customHeight="1" ht="11.25">
      <c r="B36" s="247" t="s">
        <v>3937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